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 codeName="{2109D909-C6D8-E34B-4C66-09127ED2DC46}"/>
  <workbookPr filterPrivacy="1" codeName="ThisWorkbook" defaultThemeVersion="124226"/>
  <xr:revisionPtr revIDLastSave="0" documentId="13_ncr:1_{DB70ED22-5A0C-4AEF-BB60-075AD1EEEF12}" xr6:coauthVersionLast="45" xr6:coauthVersionMax="45" xr10:uidLastSave="{00000000-0000-0000-0000-000000000000}"/>
  <bookViews>
    <workbookView xWindow="390" yWindow="390" windowWidth="25965" windowHeight="15615" xr2:uid="{00000000-000D-0000-FFFF-FFFF00000000}"/>
  </bookViews>
  <sheets>
    <sheet name="devis" sheetId="2" r:id="rId1"/>
    <sheet name="param" sheetId="3" r:id="rId2"/>
    <sheet name="devis2" sheetId="9" r:id="rId3"/>
    <sheet name="etatDesPrimes" sheetId="10" r:id="rId4"/>
    <sheet name="tableauDeBord" sheetId="4" r:id="rId5"/>
    <sheet name="jeuneConducteur" sheetId="5" r:id="rId6"/>
  </sheets>
  <functionGroups builtInGroupCount="19"/>
  <definedNames>
    <definedName name="anneeOuv" localSheetId="3">etatDesPrimes!$G$6:$G$377</definedName>
    <definedName name="anneeOuv">jeuneConducteur!$H$6:$H$377</definedName>
    <definedName name="Audi">param!$U$4:$U$14</definedName>
    <definedName name="BMW">param!$V$4:$V$15</definedName>
    <definedName name="Citroen">param!$W$4:$W$18</definedName>
    <definedName name="Dacia">param!$X$4:$X$6</definedName>
    <definedName name="Fiat">param!$Y$4:$Y$10</definedName>
    <definedName name="Ford">param!$Z$4:$Z$12</definedName>
    <definedName name="marque">param!$U$3:$AE$3</definedName>
    <definedName name="Mercedes">param!$AA$4:$AA$17</definedName>
    <definedName name="nomContrat">param!$B$4:$B$7</definedName>
    <definedName name="parking">param!#REF!</definedName>
    <definedName name="Peugeot">param!$AB$4:$AB$23</definedName>
    <definedName name="Renault">param!$AC$4:$AC$18</definedName>
    <definedName name="Toyota">param!$AD$4:$AD$14</definedName>
    <definedName name="Volkswagen">param!$AE$4:$AE$16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E14" i="2"/>
  <c r="K111" i="5"/>
  <c r="K239" i="5"/>
  <c r="K367" i="5"/>
  <c r="K225" i="5"/>
  <c r="K116" i="5"/>
  <c r="K244" i="5"/>
  <c r="K45" i="5"/>
  <c r="K14" i="5"/>
  <c r="K66" i="5"/>
  <c r="K186" i="5"/>
  <c r="K314" i="5"/>
  <c r="J27" i="5"/>
  <c r="J155" i="5"/>
  <c r="J283" i="5"/>
  <c r="J44" i="5"/>
  <c r="J29" i="5"/>
  <c r="J157" i="5"/>
  <c r="J285" i="5"/>
  <c r="J42" i="5"/>
  <c r="J200" i="5"/>
  <c r="J260" i="5"/>
  <c r="J226" i="5"/>
  <c r="J182" i="5"/>
  <c r="K76" i="5"/>
  <c r="K318" i="5"/>
  <c r="J83" i="5"/>
  <c r="J85" i="5"/>
  <c r="J312" i="5"/>
  <c r="K11" i="5"/>
  <c r="K139" i="5"/>
  <c r="K267" i="5"/>
  <c r="K352" i="5"/>
  <c r="K16" i="5"/>
  <c r="K144" i="5"/>
  <c r="K272" i="5"/>
  <c r="K89" i="5"/>
  <c r="K126" i="5"/>
  <c r="K178" i="5"/>
  <c r="K341" i="5"/>
  <c r="K26" i="5"/>
  <c r="J55" i="5"/>
  <c r="J183" i="5"/>
  <c r="J311" i="5"/>
  <c r="J72" i="5"/>
  <c r="J57" i="5"/>
  <c r="J185" i="5"/>
  <c r="J313" i="5"/>
  <c r="J70" i="5"/>
  <c r="J256" i="5"/>
  <c r="J372" i="5"/>
  <c r="J282" i="5"/>
  <c r="J294" i="5"/>
  <c r="K177" i="5"/>
  <c r="K173" i="5"/>
  <c r="K7" i="5"/>
  <c r="J132" i="5"/>
  <c r="J152" i="5"/>
  <c r="K23" i="5"/>
  <c r="K199" i="5"/>
  <c r="K209" i="5"/>
  <c r="K269" i="5"/>
  <c r="J67" i="5"/>
  <c r="J69" i="5"/>
  <c r="J248" i="5"/>
  <c r="K83" i="5"/>
  <c r="K211" i="5"/>
  <c r="K339" i="5"/>
  <c r="K169" i="5"/>
  <c r="K88" i="5"/>
  <c r="K216" i="5"/>
  <c r="K372" i="5"/>
  <c r="K233" i="5"/>
  <c r="K342" i="5"/>
  <c r="K369" i="5"/>
  <c r="K246" i="5"/>
  <c r="K9" i="5"/>
  <c r="J127" i="5"/>
  <c r="J255" i="5"/>
  <c r="J16" i="5"/>
  <c r="J144" i="5"/>
  <c r="J129" i="5"/>
  <c r="J257" i="5"/>
  <c r="J14" i="5"/>
  <c r="J142" i="5"/>
  <c r="J354" i="5"/>
  <c r="J170" i="5"/>
  <c r="J300" i="5"/>
  <c r="K109" i="5"/>
  <c r="K205" i="5"/>
  <c r="K234" i="5"/>
  <c r="J100" i="5"/>
  <c r="J98" i="5"/>
  <c r="J150" i="5"/>
  <c r="K125" i="5"/>
  <c r="J107" i="5"/>
  <c r="J360" i="5"/>
  <c r="J50" i="5"/>
  <c r="K224" i="5"/>
  <c r="J135" i="5"/>
  <c r="J160" i="5"/>
  <c r="J307" i="5"/>
  <c r="J20" i="5"/>
  <c r="K40" i="5"/>
  <c r="J79" i="5"/>
  <c r="J94" i="5"/>
  <c r="J291" i="5"/>
  <c r="K127" i="5"/>
  <c r="K255" i="5"/>
  <c r="K332" i="5"/>
  <c r="K253" i="5"/>
  <c r="K132" i="5"/>
  <c r="K260" i="5"/>
  <c r="K65" i="5"/>
  <c r="K78" i="5"/>
  <c r="K130" i="5"/>
  <c r="K293" i="5"/>
  <c r="K346" i="5"/>
  <c r="J43" i="5"/>
  <c r="J171" i="5"/>
  <c r="J299" i="5"/>
  <c r="J60" i="5"/>
  <c r="J45" i="5"/>
  <c r="J173" i="5"/>
  <c r="J301" i="5"/>
  <c r="J58" i="5"/>
  <c r="J232" i="5"/>
  <c r="J324" i="5"/>
  <c r="J258" i="5"/>
  <c r="J246" i="5"/>
  <c r="K156" i="5"/>
  <c r="K226" i="5"/>
  <c r="J147" i="5"/>
  <c r="J149" i="5"/>
  <c r="J228" i="5"/>
  <c r="K27" i="5"/>
  <c r="K155" i="5"/>
  <c r="K283" i="5"/>
  <c r="K17" i="5"/>
  <c r="K32" i="5"/>
  <c r="K160" i="5"/>
  <c r="K288" i="5"/>
  <c r="K121" i="5"/>
  <c r="K190" i="5"/>
  <c r="K242" i="5"/>
  <c r="K22" i="5"/>
  <c r="K138" i="5"/>
  <c r="J71" i="5"/>
  <c r="J199" i="5"/>
  <c r="J327" i="5"/>
  <c r="J88" i="5"/>
  <c r="J73" i="5"/>
  <c r="J201" i="5"/>
  <c r="J329" i="5"/>
  <c r="J86" i="5"/>
  <c r="J288" i="5"/>
  <c r="J206" i="5"/>
  <c r="J314" i="5"/>
  <c r="J358" i="5"/>
  <c r="K237" i="5"/>
  <c r="K46" i="5"/>
  <c r="J51" i="5"/>
  <c r="J53" i="5"/>
  <c r="J280" i="5"/>
  <c r="K55" i="5"/>
  <c r="K215" i="5"/>
  <c r="K44" i="5"/>
  <c r="K238" i="5"/>
  <c r="J131" i="5"/>
  <c r="J133" i="5"/>
  <c r="J376" i="5"/>
  <c r="K99" i="5"/>
  <c r="K227" i="5"/>
  <c r="K355" i="5"/>
  <c r="K201" i="5"/>
  <c r="K104" i="5"/>
  <c r="K232" i="5"/>
  <c r="K33" i="5"/>
  <c r="K265" i="5"/>
  <c r="K374" i="5"/>
  <c r="K90" i="5"/>
  <c r="K290" i="5"/>
  <c r="J15" i="5"/>
  <c r="J143" i="5"/>
  <c r="J271" i="5"/>
  <c r="J32" i="5"/>
  <c r="J17" i="5"/>
  <c r="J145" i="5"/>
  <c r="J273" i="5"/>
  <c r="J30" i="5"/>
  <c r="J176" i="5"/>
  <c r="J212" i="5"/>
  <c r="J202" i="5"/>
  <c r="J364" i="5"/>
  <c r="K12" i="5"/>
  <c r="K110" i="5"/>
  <c r="J35" i="5"/>
  <c r="J37" i="5"/>
  <c r="J216" i="5"/>
  <c r="J342" i="5"/>
  <c r="K319" i="5"/>
  <c r="J363" i="5"/>
  <c r="J350" i="5"/>
  <c r="J316" i="5"/>
  <c r="K25" i="5"/>
  <c r="J263" i="5"/>
  <c r="J156" i="5"/>
  <c r="J274" i="5"/>
  <c r="K291" i="5"/>
  <c r="K273" i="5"/>
  <c r="J81" i="5"/>
  <c r="J148" i="5"/>
  <c r="K15" i="5"/>
  <c r="K143" i="5"/>
  <c r="K271" i="5"/>
  <c r="K360" i="5"/>
  <c r="K20" i="5"/>
  <c r="K148" i="5"/>
  <c r="K276" i="5"/>
  <c r="K97" i="5"/>
  <c r="K142" i="5"/>
  <c r="K194" i="5"/>
  <c r="K357" i="5"/>
  <c r="K58" i="5"/>
  <c r="J59" i="5"/>
  <c r="J187" i="5"/>
  <c r="J315" i="5"/>
  <c r="J76" i="5"/>
  <c r="J61" i="5"/>
  <c r="J189" i="5"/>
  <c r="J317" i="5"/>
  <c r="J74" i="5"/>
  <c r="J264" i="5"/>
  <c r="J158" i="5"/>
  <c r="J290" i="5"/>
  <c r="J310" i="5"/>
  <c r="K220" i="5"/>
  <c r="K377" i="5"/>
  <c r="J211" i="5"/>
  <c r="J229" i="5"/>
  <c r="J190" i="5"/>
  <c r="K43" i="5"/>
  <c r="K171" i="5"/>
  <c r="K299" i="5"/>
  <c r="K85" i="5"/>
  <c r="K48" i="5"/>
  <c r="K176" i="5"/>
  <c r="K304" i="5"/>
  <c r="K149" i="5"/>
  <c r="K254" i="5"/>
  <c r="K289" i="5"/>
  <c r="K86" i="5"/>
  <c r="K266" i="5"/>
  <c r="J87" i="5"/>
  <c r="J215" i="5"/>
  <c r="J343" i="5"/>
  <c r="J104" i="5"/>
  <c r="J89" i="5"/>
  <c r="J217" i="5"/>
  <c r="J345" i="5"/>
  <c r="J102" i="5"/>
  <c r="J320" i="5"/>
  <c r="J270" i="5"/>
  <c r="J164" i="5"/>
  <c r="K39" i="5"/>
  <c r="K60" i="5"/>
  <c r="K286" i="5"/>
  <c r="J115" i="5"/>
  <c r="J117" i="5"/>
  <c r="J370" i="5"/>
  <c r="K71" i="5"/>
  <c r="K247" i="5"/>
  <c r="K108" i="5"/>
  <c r="K98" i="5"/>
  <c r="J195" i="5"/>
  <c r="J197" i="5"/>
  <c r="J356" i="5"/>
  <c r="K115" i="5"/>
  <c r="K243" i="5"/>
  <c r="K371" i="5"/>
  <c r="K229" i="5"/>
  <c r="K120" i="5"/>
  <c r="K248" i="5"/>
  <c r="K49" i="5"/>
  <c r="K30" i="5"/>
  <c r="K82" i="5"/>
  <c r="K218" i="5"/>
  <c r="K322" i="5"/>
  <c r="J31" i="5"/>
  <c r="J159" i="5"/>
  <c r="J287" i="5"/>
  <c r="J48" i="5"/>
  <c r="J33" i="5"/>
  <c r="J161" i="5"/>
  <c r="J289" i="5"/>
  <c r="J46" i="5"/>
  <c r="J208" i="5"/>
  <c r="J276" i="5"/>
  <c r="J234" i="5"/>
  <c r="J198" i="5"/>
  <c r="K92" i="5"/>
  <c r="K350" i="5"/>
  <c r="J99" i="5"/>
  <c r="J101" i="5"/>
  <c r="J344" i="5"/>
  <c r="J163" i="5"/>
  <c r="K68" i="5"/>
  <c r="K349" i="5"/>
  <c r="J237" i="5"/>
  <c r="K81" i="5"/>
  <c r="K347" i="5"/>
  <c r="K358" i="5"/>
  <c r="J9" i="5"/>
  <c r="J332" i="5"/>
  <c r="K151" i="5"/>
  <c r="K35" i="5"/>
  <c r="K133" i="5"/>
  <c r="J335" i="5"/>
  <c r="J238" i="5"/>
  <c r="J242" i="5"/>
  <c r="K31" i="5"/>
  <c r="K159" i="5"/>
  <c r="K287" i="5"/>
  <c r="K57" i="5"/>
  <c r="K36" i="5"/>
  <c r="K164" i="5"/>
  <c r="K292" i="5"/>
  <c r="K129" i="5"/>
  <c r="K206" i="5"/>
  <c r="K258" i="5"/>
  <c r="K38" i="5"/>
  <c r="K170" i="5"/>
  <c r="J75" i="5"/>
  <c r="J203" i="5"/>
  <c r="J331" i="5"/>
  <c r="J92" i="5"/>
  <c r="J77" i="5"/>
  <c r="J205" i="5"/>
  <c r="J333" i="5"/>
  <c r="J90" i="5"/>
  <c r="J296" i="5"/>
  <c r="J222" i="5"/>
  <c r="J330" i="5"/>
  <c r="J374" i="5"/>
  <c r="K284" i="5"/>
  <c r="K18" i="5"/>
  <c r="J275" i="5"/>
  <c r="J293" i="5"/>
  <c r="J178" i="5"/>
  <c r="K59" i="5"/>
  <c r="K187" i="5"/>
  <c r="K315" i="5"/>
  <c r="K117" i="5"/>
  <c r="K64" i="5"/>
  <c r="K192" i="5"/>
  <c r="K324" i="5"/>
  <c r="K181" i="5"/>
  <c r="K294" i="5"/>
  <c r="K321" i="5"/>
  <c r="K150" i="5"/>
  <c r="K333" i="5"/>
  <c r="J103" i="5"/>
  <c r="J231" i="5"/>
  <c r="J359" i="5"/>
  <c r="J120" i="5"/>
  <c r="J105" i="5"/>
  <c r="J233" i="5"/>
  <c r="J361" i="5"/>
  <c r="J118" i="5"/>
  <c r="J352" i="5"/>
  <c r="J334" i="5"/>
  <c r="J204" i="5"/>
  <c r="K231" i="5"/>
  <c r="K124" i="5"/>
  <c r="K34" i="5"/>
  <c r="J179" i="5"/>
  <c r="J181" i="5"/>
  <c r="J254" i="5"/>
  <c r="K119" i="5"/>
  <c r="K263" i="5"/>
  <c r="K172" i="5"/>
  <c r="K313" i="5"/>
  <c r="J259" i="5"/>
  <c r="J261" i="5"/>
  <c r="J146" i="5"/>
  <c r="K131" i="5"/>
  <c r="K259" i="5"/>
  <c r="K336" i="5"/>
  <c r="K261" i="5"/>
  <c r="K136" i="5"/>
  <c r="K264" i="5"/>
  <c r="K73" i="5"/>
  <c r="K94" i="5"/>
  <c r="K146" i="5"/>
  <c r="K309" i="5"/>
  <c r="K354" i="5"/>
  <c r="J47" i="5"/>
  <c r="J175" i="5"/>
  <c r="J303" i="5"/>
  <c r="J64" i="5"/>
  <c r="J49" i="5"/>
  <c r="J177" i="5"/>
  <c r="J305" i="5"/>
  <c r="J62" i="5"/>
  <c r="J240" i="5"/>
  <c r="J340" i="5"/>
  <c r="J266" i="5"/>
  <c r="J262" i="5"/>
  <c r="K140" i="5"/>
  <c r="K162" i="5"/>
  <c r="J165" i="5"/>
  <c r="K328" i="5"/>
  <c r="K329" i="5"/>
  <c r="J124" i="5"/>
  <c r="J220" i="5"/>
  <c r="K91" i="5"/>
  <c r="K249" i="5"/>
  <c r="J24" i="5"/>
  <c r="J186" i="5"/>
  <c r="J309" i="5"/>
  <c r="J373" i="5"/>
  <c r="K296" i="5"/>
  <c r="J207" i="5"/>
  <c r="J304" i="5"/>
  <c r="J277" i="5"/>
  <c r="K47" i="5"/>
  <c r="K175" i="5"/>
  <c r="K303" i="5"/>
  <c r="K93" i="5"/>
  <c r="K52" i="5"/>
  <c r="K180" i="5"/>
  <c r="K308" i="5"/>
  <c r="K157" i="5"/>
  <c r="K270" i="5"/>
  <c r="K297" i="5"/>
  <c r="K102" i="5"/>
  <c r="K285" i="5"/>
  <c r="J91" i="5"/>
  <c r="J219" i="5"/>
  <c r="J347" i="5"/>
  <c r="J108" i="5"/>
  <c r="J93" i="5"/>
  <c r="J221" i="5"/>
  <c r="J349" i="5"/>
  <c r="J106" i="5"/>
  <c r="J328" i="5"/>
  <c r="J286" i="5"/>
  <c r="J172" i="5"/>
  <c r="K87" i="5"/>
  <c r="K13" i="5"/>
  <c r="K262" i="5"/>
  <c r="J339" i="5"/>
  <c r="J357" i="5"/>
  <c r="J306" i="5"/>
  <c r="K75" i="5"/>
  <c r="K203" i="5"/>
  <c r="K331" i="5"/>
  <c r="K153" i="5"/>
  <c r="K80" i="5"/>
  <c r="K208" i="5"/>
  <c r="K356" i="5"/>
  <c r="K213" i="5"/>
  <c r="K326" i="5"/>
  <c r="K353" i="5"/>
  <c r="K214" i="5"/>
  <c r="K8" i="5"/>
  <c r="J119" i="5"/>
  <c r="J247" i="5"/>
  <c r="J375" i="5"/>
  <c r="J136" i="5"/>
  <c r="J121" i="5"/>
  <c r="J249" i="5"/>
  <c r="J377" i="5"/>
  <c r="J134" i="5"/>
  <c r="J322" i="5"/>
  <c r="J154" i="5"/>
  <c r="J268" i="5"/>
  <c r="K279" i="5"/>
  <c r="K188" i="5"/>
  <c r="K281" i="5"/>
  <c r="J243" i="5"/>
  <c r="J245" i="5"/>
  <c r="J210" i="5"/>
  <c r="K135" i="5"/>
  <c r="K295" i="5"/>
  <c r="K236" i="5"/>
  <c r="K250" i="5"/>
  <c r="J323" i="5"/>
  <c r="J325" i="5"/>
  <c r="K19" i="5"/>
  <c r="K147" i="5"/>
  <c r="K275" i="5"/>
  <c r="K368" i="5"/>
  <c r="K24" i="5"/>
  <c r="K152" i="5"/>
  <c r="K280" i="5"/>
  <c r="K105" i="5"/>
  <c r="K158" i="5"/>
  <c r="K210" i="5"/>
  <c r="K373" i="5"/>
  <c r="K74" i="5"/>
  <c r="J63" i="5"/>
  <c r="J191" i="5"/>
  <c r="J319" i="5"/>
  <c r="J80" i="5"/>
  <c r="J65" i="5"/>
  <c r="J193" i="5"/>
  <c r="J321" i="5"/>
  <c r="J78" i="5"/>
  <c r="J272" i="5"/>
  <c r="J174" i="5"/>
  <c r="J298" i="5"/>
  <c r="J326" i="5"/>
  <c r="K204" i="5"/>
  <c r="K345" i="5"/>
  <c r="J227" i="5"/>
  <c r="J213" i="5"/>
  <c r="J318" i="5"/>
  <c r="K191" i="5"/>
  <c r="J235" i="5"/>
  <c r="J122" i="5"/>
  <c r="J52" i="5"/>
  <c r="K96" i="5"/>
  <c r="J7" i="5"/>
  <c r="J22" i="5"/>
  <c r="K122" i="5"/>
  <c r="K134" i="5"/>
  <c r="K168" i="5"/>
  <c r="K202" i="5"/>
  <c r="J337" i="5"/>
  <c r="K268" i="5"/>
  <c r="K63" i="5"/>
  <c r="K79" i="5"/>
  <c r="K207" i="5"/>
  <c r="K335" i="5"/>
  <c r="K161" i="5"/>
  <c r="K84" i="5"/>
  <c r="K212" i="5"/>
  <c r="K364" i="5"/>
  <c r="K221" i="5"/>
  <c r="K334" i="5"/>
  <c r="K361" i="5"/>
  <c r="K230" i="5"/>
  <c r="K10" i="5"/>
  <c r="J123" i="5"/>
  <c r="J251" i="5"/>
  <c r="J12" i="5"/>
  <c r="J140" i="5"/>
  <c r="J125" i="5"/>
  <c r="J253" i="5"/>
  <c r="J10" i="5"/>
  <c r="J138" i="5"/>
  <c r="J338" i="5"/>
  <c r="J162" i="5"/>
  <c r="J284" i="5"/>
  <c r="K145" i="5"/>
  <c r="K241" i="5"/>
  <c r="K317" i="5"/>
  <c r="J116" i="5"/>
  <c r="J114" i="5"/>
  <c r="J278" i="5"/>
  <c r="K107" i="5"/>
  <c r="K235" i="5"/>
  <c r="K363" i="5"/>
  <c r="K217" i="5"/>
  <c r="K112" i="5"/>
  <c r="K240" i="5"/>
  <c r="K41" i="5"/>
  <c r="K21" i="5"/>
  <c r="K50" i="5"/>
  <c r="K154" i="5"/>
  <c r="K306" i="5"/>
  <c r="J23" i="5"/>
  <c r="J151" i="5"/>
  <c r="J279" i="5"/>
  <c r="J40" i="5"/>
  <c r="J25" i="5"/>
  <c r="J153" i="5"/>
  <c r="J281" i="5"/>
  <c r="J38" i="5"/>
  <c r="J192" i="5"/>
  <c r="J244" i="5"/>
  <c r="J218" i="5"/>
  <c r="J166" i="5"/>
  <c r="K343" i="5"/>
  <c r="K316" i="5"/>
  <c r="K70" i="5"/>
  <c r="J371" i="5"/>
  <c r="J18" i="5"/>
  <c r="J188" i="5"/>
  <c r="K167" i="5"/>
  <c r="K344" i="5"/>
  <c r="K37" i="5"/>
  <c r="K362" i="5"/>
  <c r="J84" i="5"/>
  <c r="J66" i="5"/>
  <c r="K51" i="5"/>
  <c r="K179" i="5"/>
  <c r="K307" i="5"/>
  <c r="K101" i="5"/>
  <c r="K56" i="5"/>
  <c r="K184" i="5"/>
  <c r="K312" i="5"/>
  <c r="K165" i="5"/>
  <c r="K278" i="5"/>
  <c r="K305" i="5"/>
  <c r="K118" i="5"/>
  <c r="K301" i="5"/>
  <c r="J95" i="5"/>
  <c r="J223" i="5"/>
  <c r="J351" i="5"/>
  <c r="J112" i="5"/>
  <c r="J97" i="5"/>
  <c r="J225" i="5"/>
  <c r="J353" i="5"/>
  <c r="J110" i="5"/>
  <c r="J336" i="5"/>
  <c r="J302" i="5"/>
  <c r="J180" i="5"/>
  <c r="K103" i="5"/>
  <c r="K348" i="5"/>
  <c r="K198" i="5"/>
  <c r="J355" i="5"/>
  <c r="J341" i="5"/>
  <c r="J362" i="5"/>
  <c r="K189" i="5"/>
  <c r="K302" i="5"/>
  <c r="J109" i="5"/>
  <c r="K375" i="5"/>
  <c r="K219" i="5"/>
  <c r="K370" i="5"/>
  <c r="J137" i="5"/>
  <c r="K252" i="5"/>
  <c r="K300" i="5"/>
  <c r="K69" i="5"/>
  <c r="K54" i="5"/>
  <c r="J209" i="5"/>
  <c r="K325" i="5"/>
  <c r="K95" i="5"/>
  <c r="K223" i="5"/>
  <c r="K351" i="5"/>
  <c r="K193" i="5"/>
  <c r="K100" i="5"/>
  <c r="K228" i="5"/>
  <c r="K29" i="5"/>
  <c r="K257" i="5"/>
  <c r="K366" i="5"/>
  <c r="K42" i="5"/>
  <c r="K282" i="5"/>
  <c r="J11" i="5"/>
  <c r="J139" i="5"/>
  <c r="J267" i="5"/>
  <c r="J28" i="5"/>
  <c r="J13" i="5"/>
  <c r="J141" i="5"/>
  <c r="J269" i="5"/>
  <c r="J26" i="5"/>
  <c r="J168" i="5"/>
  <c r="J196" i="5"/>
  <c r="J194" i="5"/>
  <c r="J348" i="5"/>
  <c r="K28" i="5"/>
  <c r="K174" i="5"/>
  <c r="J19" i="5"/>
  <c r="J21" i="5"/>
  <c r="J184" i="5"/>
  <c r="J6" i="5"/>
  <c r="K123" i="5"/>
  <c r="K251" i="5"/>
  <c r="K320" i="5"/>
  <c r="K245" i="5"/>
  <c r="K128" i="5"/>
  <c r="K256" i="5"/>
  <c r="K61" i="5"/>
  <c r="K62" i="5"/>
  <c r="K114" i="5"/>
  <c r="K277" i="5"/>
  <c r="K338" i="5"/>
  <c r="J39" i="5"/>
  <c r="J167" i="5"/>
  <c r="J295" i="5"/>
  <c r="J56" i="5"/>
  <c r="J41" i="5"/>
  <c r="J169" i="5"/>
  <c r="J297" i="5"/>
  <c r="J54" i="5"/>
  <c r="J224" i="5"/>
  <c r="J308" i="5"/>
  <c r="J250" i="5"/>
  <c r="J230" i="5"/>
  <c r="K376" i="5"/>
  <c r="K53" i="5"/>
  <c r="K330" i="5"/>
  <c r="J68" i="5"/>
  <c r="J82" i="5"/>
  <c r="J214" i="5"/>
  <c r="K183" i="5"/>
  <c r="K77" i="5"/>
  <c r="K141" i="5"/>
  <c r="K6" i="5"/>
  <c r="J8" i="5"/>
  <c r="J130" i="5"/>
  <c r="K67" i="5"/>
  <c r="K195" i="5"/>
  <c r="K323" i="5"/>
  <c r="K137" i="5"/>
  <c r="K72" i="5"/>
  <c r="K200" i="5"/>
  <c r="K340" i="5"/>
  <c r="K197" i="5"/>
  <c r="K310" i="5"/>
  <c r="K337" i="5"/>
  <c r="K182" i="5"/>
  <c r="K365" i="5"/>
  <c r="J111" i="5"/>
  <c r="J239" i="5"/>
  <c r="J367" i="5"/>
  <c r="J128" i="5"/>
  <c r="J113" i="5"/>
  <c r="J241" i="5"/>
  <c r="J369" i="5"/>
  <c r="J126" i="5"/>
  <c r="J368" i="5"/>
  <c r="J366" i="5"/>
  <c r="J236" i="5"/>
  <c r="K359" i="5"/>
  <c r="K113" i="5"/>
  <c r="K298" i="5"/>
  <c r="J36" i="5"/>
  <c r="J34" i="5"/>
  <c r="J252" i="5"/>
  <c r="J292" i="5"/>
  <c r="K196" i="5"/>
  <c r="K166" i="5"/>
  <c r="J365" i="5"/>
  <c r="K106" i="5"/>
  <c r="K185" i="5"/>
  <c r="K274" i="5"/>
  <c r="J265" i="5"/>
  <c r="K311" i="5"/>
  <c r="K327" i="5"/>
  <c r="K163" i="5"/>
  <c r="K222" i="5"/>
  <c r="J96" i="5"/>
  <c r="J346" i="5"/>
  <c r="E12" i="9" l="1"/>
  <c r="E11" i="9"/>
  <c r="C7" i="4"/>
  <c r="D7" i="4"/>
  <c r="E7" i="4"/>
  <c r="C8" i="4"/>
  <c r="D8" i="4"/>
  <c r="E8" i="4"/>
  <c r="C9" i="4"/>
  <c r="D9" i="4"/>
  <c r="E9" i="4"/>
  <c r="C6" i="4"/>
  <c r="C10" i="4" s="1"/>
  <c r="D6" i="4"/>
  <c r="E6" i="4"/>
  <c r="F105" i="10"/>
  <c r="G105" i="10" s="1"/>
  <c r="H105" i="10" s="1"/>
  <c r="F185" i="10"/>
  <c r="G185" i="10" s="1"/>
  <c r="H185" i="10" s="1"/>
  <c r="F197" i="10"/>
  <c r="F281" i="10"/>
  <c r="G281" i="10"/>
  <c r="F357" i="10"/>
  <c r="G357" i="10" s="1"/>
  <c r="F8" i="10"/>
  <c r="F9" i="10"/>
  <c r="G9" i="10" s="1"/>
  <c r="F10" i="10"/>
  <c r="G10" i="10" s="1"/>
  <c r="F11" i="10"/>
  <c r="F12" i="10"/>
  <c r="H12" i="10" s="1"/>
  <c r="G12" i="10"/>
  <c r="F13" i="10"/>
  <c r="F14" i="10"/>
  <c r="F15" i="10"/>
  <c r="F16" i="10"/>
  <c r="G16" i="10" s="1"/>
  <c r="H16" i="10" s="1"/>
  <c r="F17" i="10"/>
  <c r="F18" i="10"/>
  <c r="G18" i="10"/>
  <c r="F19" i="10"/>
  <c r="F20" i="10"/>
  <c r="G20" i="10" s="1"/>
  <c r="F21" i="10"/>
  <c r="G21" i="10" s="1"/>
  <c r="H21" i="10" s="1"/>
  <c r="F22" i="10"/>
  <c r="H22" i="10" s="1"/>
  <c r="F23" i="10"/>
  <c r="G23" i="10" s="1"/>
  <c r="F24" i="10"/>
  <c r="F25" i="10"/>
  <c r="G25" i="10" s="1"/>
  <c r="F26" i="10"/>
  <c r="G26" i="10" s="1"/>
  <c r="F27" i="10"/>
  <c r="F28" i="10"/>
  <c r="F29" i="10"/>
  <c r="F30" i="10"/>
  <c r="G30" i="10" s="1"/>
  <c r="F31" i="10"/>
  <c r="F32" i="10"/>
  <c r="G32" i="10" s="1"/>
  <c r="F33" i="10"/>
  <c r="F34" i="10"/>
  <c r="G34" i="10" s="1"/>
  <c r="H34" i="10" s="1"/>
  <c r="F35" i="10"/>
  <c r="F36" i="10"/>
  <c r="F37" i="10"/>
  <c r="G37" i="10" s="1"/>
  <c r="F38" i="10"/>
  <c r="F39" i="10"/>
  <c r="G39" i="10" s="1"/>
  <c r="H39" i="10" s="1"/>
  <c r="F40" i="10"/>
  <c r="F41" i="10"/>
  <c r="G41" i="10" s="1"/>
  <c r="H41" i="10" s="1"/>
  <c r="F42" i="10"/>
  <c r="F43" i="10"/>
  <c r="F44" i="10"/>
  <c r="G44" i="10" s="1"/>
  <c r="H44" i="10" s="1"/>
  <c r="F45" i="10"/>
  <c r="G45" i="10" s="1"/>
  <c r="H45" i="10" s="1"/>
  <c r="F46" i="10"/>
  <c r="G46" i="10" s="1"/>
  <c r="F47" i="10"/>
  <c r="F48" i="10"/>
  <c r="G48" i="10" s="1"/>
  <c r="F49" i="10"/>
  <c r="F50" i="10"/>
  <c r="G50" i="10" s="1"/>
  <c r="H50" i="10" s="1"/>
  <c r="F51" i="10"/>
  <c r="F52" i="10"/>
  <c r="G52" i="10"/>
  <c r="F53" i="10"/>
  <c r="G53" i="10"/>
  <c r="H53" i="10" s="1"/>
  <c r="F54" i="10"/>
  <c r="G54" i="10" s="1"/>
  <c r="H54" i="10" s="1"/>
  <c r="F55" i="10"/>
  <c r="G55" i="10" s="1"/>
  <c r="F56" i="10"/>
  <c r="G56" i="10" s="1"/>
  <c r="H56" i="10" s="1"/>
  <c r="F57" i="10"/>
  <c r="F58" i="10"/>
  <c r="G58" i="10" s="1"/>
  <c r="F59" i="10"/>
  <c r="H59" i="10" s="1"/>
  <c r="F60" i="10"/>
  <c r="H60" i="10" s="1"/>
  <c r="G60" i="10"/>
  <c r="F61" i="10"/>
  <c r="G61" i="10" s="1"/>
  <c r="H61" i="10" s="1"/>
  <c r="F62" i="10"/>
  <c r="G62" i="10" s="1"/>
  <c r="F63" i="10"/>
  <c r="H63" i="10" s="1"/>
  <c r="F64" i="10"/>
  <c r="F65" i="10"/>
  <c r="F66" i="10"/>
  <c r="G66" i="10"/>
  <c r="H66" i="10" s="1"/>
  <c r="F67" i="10"/>
  <c r="G67" i="10" s="1"/>
  <c r="H67" i="10" s="1"/>
  <c r="F68" i="10"/>
  <c r="G68" i="10" s="1"/>
  <c r="H68" i="10" s="1"/>
  <c r="F69" i="10"/>
  <c r="G69" i="10"/>
  <c r="H69" i="10" s="1"/>
  <c r="F70" i="10"/>
  <c r="F71" i="10"/>
  <c r="G71" i="10" s="1"/>
  <c r="F72" i="10"/>
  <c r="G72" i="10" s="1"/>
  <c r="H72" i="10" s="1"/>
  <c r="F73" i="10"/>
  <c r="F74" i="10"/>
  <c r="G74" i="10" s="1"/>
  <c r="F75" i="10"/>
  <c r="G75" i="10" s="1"/>
  <c r="H75" i="10" s="1"/>
  <c r="F76" i="10"/>
  <c r="G76" i="10"/>
  <c r="H76" i="10" s="1"/>
  <c r="F77" i="10"/>
  <c r="F78" i="10"/>
  <c r="G78" i="10" s="1"/>
  <c r="F79" i="10"/>
  <c r="G79" i="10" s="1"/>
  <c r="H79" i="10"/>
  <c r="F80" i="10"/>
  <c r="G80" i="10" s="1"/>
  <c r="H80" i="10" s="1"/>
  <c r="F81" i="10"/>
  <c r="F82" i="10"/>
  <c r="F83" i="10"/>
  <c r="G83" i="10" s="1"/>
  <c r="H83" i="10" s="1"/>
  <c r="F84" i="10"/>
  <c r="F85" i="10"/>
  <c r="F86" i="10"/>
  <c r="H86" i="10" s="1"/>
  <c r="F87" i="10"/>
  <c r="F88" i="10"/>
  <c r="G88" i="10" s="1"/>
  <c r="H88" i="10" s="1"/>
  <c r="F89" i="10"/>
  <c r="G89" i="10" s="1"/>
  <c r="H89" i="10" s="1"/>
  <c r="F90" i="10"/>
  <c r="F91" i="10"/>
  <c r="F92" i="10"/>
  <c r="G92" i="10"/>
  <c r="F93" i="10"/>
  <c r="F94" i="10"/>
  <c r="F95" i="10"/>
  <c r="G95" i="10" s="1"/>
  <c r="H95" i="10" s="1"/>
  <c r="F96" i="10"/>
  <c r="F97" i="10"/>
  <c r="F98" i="10"/>
  <c r="F99" i="10"/>
  <c r="F100" i="10"/>
  <c r="G100" i="10"/>
  <c r="H100" i="10" s="1"/>
  <c r="F101" i="10"/>
  <c r="F102" i="10"/>
  <c r="F103" i="10"/>
  <c r="F104" i="10"/>
  <c r="F106" i="10"/>
  <c r="G106" i="10" s="1"/>
  <c r="F107" i="10"/>
  <c r="G107" i="10" s="1"/>
  <c r="H107" i="10" s="1"/>
  <c r="F108" i="10"/>
  <c r="G108" i="10"/>
  <c r="F109" i="10"/>
  <c r="G109" i="10" s="1"/>
  <c r="H109" i="10" s="1"/>
  <c r="F110" i="10"/>
  <c r="G110" i="10" s="1"/>
  <c r="F111" i="10"/>
  <c r="G111" i="10" s="1"/>
  <c r="H111" i="10" s="1"/>
  <c r="F112" i="10"/>
  <c r="F113" i="10"/>
  <c r="F114" i="10"/>
  <c r="H114" i="10" s="1"/>
  <c r="G114" i="10"/>
  <c r="F115" i="10"/>
  <c r="G115" i="10" s="1"/>
  <c r="H115" i="10" s="1"/>
  <c r="F116" i="10"/>
  <c r="F117" i="10"/>
  <c r="G117" i="10" s="1"/>
  <c r="F118" i="10"/>
  <c r="F119" i="10"/>
  <c r="G119" i="10" s="1"/>
  <c r="F120" i="10"/>
  <c r="F121" i="10"/>
  <c r="F122" i="10"/>
  <c r="F123" i="10"/>
  <c r="F124" i="10"/>
  <c r="F125" i="10"/>
  <c r="G125" i="10" s="1"/>
  <c r="H125" i="10" s="1"/>
  <c r="F126" i="10"/>
  <c r="G126" i="10" s="1"/>
  <c r="F127" i="10"/>
  <c r="F128" i="10"/>
  <c r="F129" i="10"/>
  <c r="G129" i="10" s="1"/>
  <c r="H129" i="10" s="1"/>
  <c r="F130" i="10"/>
  <c r="G130" i="10" s="1"/>
  <c r="H130" i="10" s="1"/>
  <c r="F131" i="10"/>
  <c r="H131" i="10" s="1"/>
  <c r="F132" i="10"/>
  <c r="F133" i="10"/>
  <c r="F134" i="10"/>
  <c r="F135" i="10"/>
  <c r="F136" i="10"/>
  <c r="F137" i="10"/>
  <c r="G137" i="10"/>
  <c r="F138" i="10"/>
  <c r="G138" i="10" s="1"/>
  <c r="H138" i="10" s="1"/>
  <c r="F139" i="10"/>
  <c r="F140" i="10"/>
  <c r="G140" i="10" s="1"/>
  <c r="F141" i="10"/>
  <c r="F142" i="10"/>
  <c r="G142" i="10" s="1"/>
  <c r="H142" i="10" s="1"/>
  <c r="F143" i="10"/>
  <c r="F144" i="10"/>
  <c r="F145" i="10"/>
  <c r="F146" i="10"/>
  <c r="G146" i="10"/>
  <c r="F147" i="10"/>
  <c r="F148" i="10"/>
  <c r="F149" i="10"/>
  <c r="G149" i="10"/>
  <c r="F150" i="10"/>
  <c r="G150" i="10" s="1"/>
  <c r="H150" i="10" s="1"/>
  <c r="F151" i="10"/>
  <c r="G151" i="10" s="1"/>
  <c r="F152" i="10"/>
  <c r="G152" i="10" s="1"/>
  <c r="H152" i="10" s="1"/>
  <c r="F153" i="10"/>
  <c r="G153" i="10" s="1"/>
  <c r="F154" i="10"/>
  <c r="F155" i="10"/>
  <c r="H155" i="10" s="1"/>
  <c r="F156" i="10"/>
  <c r="H156" i="10" s="1"/>
  <c r="G156" i="10"/>
  <c r="F157" i="10"/>
  <c r="F158" i="10"/>
  <c r="G158" i="10" s="1"/>
  <c r="F159" i="10"/>
  <c r="H159" i="10" s="1"/>
  <c r="F160" i="10"/>
  <c r="F161" i="10"/>
  <c r="F162" i="10"/>
  <c r="H162" i="10" s="1"/>
  <c r="G162" i="10"/>
  <c r="F163" i="10"/>
  <c r="H163" i="10" s="1"/>
  <c r="F164" i="10"/>
  <c r="F165" i="10"/>
  <c r="F166" i="10"/>
  <c r="H166" i="10" s="1"/>
  <c r="F167" i="10"/>
  <c r="G167" i="10" s="1"/>
  <c r="F168" i="10"/>
  <c r="F169" i="10"/>
  <c r="H169" i="10" s="1"/>
  <c r="G169" i="10"/>
  <c r="F170" i="10"/>
  <c r="G170" i="10" s="1"/>
  <c r="H170" i="10" s="1"/>
  <c r="F171" i="10"/>
  <c r="H171" i="10" s="1"/>
  <c r="F172" i="10"/>
  <c r="G172" i="10" s="1"/>
  <c r="F173" i="10"/>
  <c r="F174" i="10"/>
  <c r="G174" i="10" s="1"/>
  <c r="H174" i="10" s="1"/>
  <c r="F175" i="10"/>
  <c r="H175" i="10" s="1"/>
  <c r="F176" i="10"/>
  <c r="G176" i="10" s="1"/>
  <c r="F177" i="10"/>
  <c r="G177" i="10" s="1"/>
  <c r="H177" i="10" s="1"/>
  <c r="F178" i="10"/>
  <c r="F179" i="10"/>
  <c r="G179" i="10" s="1"/>
  <c r="H179" i="10" s="1"/>
  <c r="F180" i="10"/>
  <c r="G180" i="10" s="1"/>
  <c r="H180" i="10" s="1"/>
  <c r="F181" i="10"/>
  <c r="G181" i="10"/>
  <c r="H181" i="10" s="1"/>
  <c r="F182" i="10"/>
  <c r="F183" i="10"/>
  <c r="H183" i="10" s="1"/>
  <c r="F184" i="10"/>
  <c r="F186" i="10"/>
  <c r="F187" i="10"/>
  <c r="F188" i="10"/>
  <c r="G188" i="10"/>
  <c r="H188" i="10" s="1"/>
  <c r="F189" i="10"/>
  <c r="G189" i="10" s="1"/>
  <c r="H189" i="10" s="1"/>
  <c r="F190" i="10"/>
  <c r="G190" i="10" s="1"/>
  <c r="F191" i="10"/>
  <c r="H191" i="10" s="1"/>
  <c r="F192" i="10"/>
  <c r="F193" i="10"/>
  <c r="G193" i="10" s="1"/>
  <c r="F194" i="10"/>
  <c r="G194" i="10" s="1"/>
  <c r="H194" i="10" s="1"/>
  <c r="F195" i="10"/>
  <c r="F196" i="10"/>
  <c r="F198" i="10"/>
  <c r="H198" i="10" s="1"/>
  <c r="F199" i="10"/>
  <c r="G199" i="10" s="1"/>
  <c r="F200" i="10"/>
  <c r="H200" i="10" s="1"/>
  <c r="F201" i="10"/>
  <c r="G201" i="10" s="1"/>
  <c r="F202" i="10"/>
  <c r="G202" i="10" s="1"/>
  <c r="F203" i="10"/>
  <c r="F204" i="10"/>
  <c r="G204" i="10"/>
  <c r="H204" i="10" s="1"/>
  <c r="F205" i="10"/>
  <c r="F206" i="10"/>
  <c r="F207" i="10"/>
  <c r="F208" i="10"/>
  <c r="F209" i="10"/>
  <c r="F210" i="10"/>
  <c r="G210" i="10"/>
  <c r="H210" i="10" s="1"/>
  <c r="F211" i="10"/>
  <c r="G211" i="10" s="1"/>
  <c r="F212" i="10"/>
  <c r="G212" i="10" s="1"/>
  <c r="F213" i="10"/>
  <c r="G213" i="10"/>
  <c r="H213" i="10" s="1"/>
  <c r="F214" i="10"/>
  <c r="F215" i="10"/>
  <c r="G215" i="10" s="1"/>
  <c r="F216" i="10"/>
  <c r="G216" i="10" s="1"/>
  <c r="H216" i="10" s="1"/>
  <c r="F217" i="10"/>
  <c r="G217" i="10" s="1"/>
  <c r="F218" i="10"/>
  <c r="G218" i="10" s="1"/>
  <c r="F219" i="10"/>
  <c r="F220" i="10"/>
  <c r="G220" i="10"/>
  <c r="H220" i="10" s="1"/>
  <c r="F221" i="10"/>
  <c r="F222" i="10"/>
  <c r="F223" i="10"/>
  <c r="F224" i="10"/>
  <c r="F225" i="10"/>
  <c r="G225" i="10" s="1"/>
  <c r="F226" i="10"/>
  <c r="G226" i="10" s="1"/>
  <c r="F227" i="10"/>
  <c r="F228" i="10"/>
  <c r="G228" i="10" s="1"/>
  <c r="H228" i="10" s="1"/>
  <c r="F229" i="10"/>
  <c r="F230" i="10"/>
  <c r="F231" i="10"/>
  <c r="G231" i="10"/>
  <c r="H231" i="10" s="1"/>
  <c r="F232" i="10"/>
  <c r="G232" i="10" s="1"/>
  <c r="F233" i="10"/>
  <c r="G233" i="10" s="1"/>
  <c r="H233" i="10" s="1"/>
  <c r="F234" i="10"/>
  <c r="G234" i="10" s="1"/>
  <c r="F235" i="10"/>
  <c r="F236" i="10"/>
  <c r="G236" i="10" s="1"/>
  <c r="F237" i="10"/>
  <c r="F238" i="10"/>
  <c r="G238" i="10"/>
  <c r="H238" i="10" s="1"/>
  <c r="F239" i="10"/>
  <c r="F240" i="10"/>
  <c r="H240" i="10" s="1"/>
  <c r="F241" i="10"/>
  <c r="F242" i="10"/>
  <c r="F243" i="10"/>
  <c r="F244" i="10"/>
  <c r="G244" i="10" s="1"/>
  <c r="F245" i="10"/>
  <c r="G245" i="10" s="1"/>
  <c r="F246" i="10"/>
  <c r="G246" i="10" s="1"/>
  <c r="F247" i="10"/>
  <c r="G247" i="10"/>
  <c r="H247" i="10" s="1"/>
  <c r="F248" i="10"/>
  <c r="F249" i="10"/>
  <c r="G249" i="10"/>
  <c r="H249" i="10" s="1"/>
  <c r="F250" i="10"/>
  <c r="G250" i="10"/>
  <c r="H250" i="10" s="1"/>
  <c r="F251" i="10"/>
  <c r="G251" i="10" s="1"/>
  <c r="H251" i="10" s="1"/>
  <c r="F252" i="10"/>
  <c r="F253" i="10"/>
  <c r="G253" i="10" s="1"/>
  <c r="H253" i="10" s="1"/>
  <c r="F254" i="10"/>
  <c r="F255" i="10"/>
  <c r="F256" i="10"/>
  <c r="G256" i="10" s="1"/>
  <c r="H256" i="10" s="1"/>
  <c r="F257" i="10"/>
  <c r="G257" i="10" s="1"/>
  <c r="H257" i="10" s="1"/>
  <c r="F258" i="10"/>
  <c r="H258" i="10" s="1"/>
  <c r="G258" i="10"/>
  <c r="F259" i="10"/>
  <c r="F260" i="10"/>
  <c r="G260" i="10" s="1"/>
  <c r="F261" i="10"/>
  <c r="G261" i="10" s="1"/>
  <c r="F262" i="10"/>
  <c r="F263" i="10"/>
  <c r="G263" i="10" s="1"/>
  <c r="F264" i="10"/>
  <c r="G264" i="10" s="1"/>
  <c r="H264" i="10" s="1"/>
  <c r="F265" i="10"/>
  <c r="G265" i="10"/>
  <c r="H265" i="10" s="1"/>
  <c r="F266" i="10"/>
  <c r="G266" i="10"/>
  <c r="F267" i="10"/>
  <c r="F268" i="10"/>
  <c r="G268" i="10" s="1"/>
  <c r="F269" i="10"/>
  <c r="F270" i="10"/>
  <c r="G270" i="10"/>
  <c r="F271" i="10"/>
  <c r="G271" i="10" s="1"/>
  <c r="F272" i="10"/>
  <c r="F273" i="10"/>
  <c r="G273" i="10" s="1"/>
  <c r="H273" i="10" s="1"/>
  <c r="F274" i="10"/>
  <c r="G274" i="10" s="1"/>
  <c r="F275" i="10"/>
  <c r="F276" i="10"/>
  <c r="G276" i="10" s="1"/>
  <c r="H276" i="10" s="1"/>
  <c r="F277" i="10"/>
  <c r="G277" i="10" s="1"/>
  <c r="F278" i="10"/>
  <c r="F279" i="10"/>
  <c r="G279" i="10" s="1"/>
  <c r="F280" i="10"/>
  <c r="F282" i="10"/>
  <c r="F283" i="10"/>
  <c r="F284" i="10"/>
  <c r="G284" i="10"/>
  <c r="H284" i="10" s="1"/>
  <c r="F285" i="10"/>
  <c r="F286" i="10"/>
  <c r="G286" i="10" s="1"/>
  <c r="F287" i="10"/>
  <c r="G287" i="10" s="1"/>
  <c r="H287" i="10" s="1"/>
  <c r="F288" i="10"/>
  <c r="H288" i="10" s="1"/>
  <c r="F289" i="10"/>
  <c r="F290" i="10"/>
  <c r="G290" i="10"/>
  <c r="H290" i="10" s="1"/>
  <c r="F291" i="10"/>
  <c r="H291" i="10" s="1"/>
  <c r="F292" i="10"/>
  <c r="G292" i="10" s="1"/>
  <c r="F293" i="10"/>
  <c r="G293" i="10" s="1"/>
  <c r="H293" i="10" s="1"/>
  <c r="F294" i="10"/>
  <c r="G294" i="10" s="1"/>
  <c r="H294" i="10" s="1"/>
  <c r="F295" i="10"/>
  <c r="G295" i="10" s="1"/>
  <c r="F296" i="10"/>
  <c r="F297" i="10"/>
  <c r="F298" i="10"/>
  <c r="G298" i="10" s="1"/>
  <c r="F299" i="10"/>
  <c r="F300" i="10"/>
  <c r="G300" i="10"/>
  <c r="H300" i="10" s="1"/>
  <c r="F301" i="10"/>
  <c r="G301" i="10" s="1"/>
  <c r="H301" i="10" s="1"/>
  <c r="F302" i="10"/>
  <c r="H302" i="10" s="1"/>
  <c r="F303" i="10"/>
  <c r="F304" i="10"/>
  <c r="F305" i="10"/>
  <c r="G305" i="10" s="1"/>
  <c r="F306" i="10"/>
  <c r="F307" i="10"/>
  <c r="G307" i="10" s="1"/>
  <c r="F308" i="10"/>
  <c r="G308" i="10" s="1"/>
  <c r="H308" i="10" s="1"/>
  <c r="F309" i="10"/>
  <c r="G309" i="10" s="1"/>
  <c r="H309" i="10" s="1"/>
  <c r="F310" i="10"/>
  <c r="F311" i="10"/>
  <c r="G311" i="10"/>
  <c r="F312" i="10"/>
  <c r="F313" i="10"/>
  <c r="F314" i="10"/>
  <c r="F315" i="10"/>
  <c r="F316" i="10"/>
  <c r="G316" i="10" s="1"/>
  <c r="F317" i="10"/>
  <c r="F318" i="10"/>
  <c r="F319" i="10"/>
  <c r="H319" i="10" s="1"/>
  <c r="F320" i="10"/>
  <c r="G320" i="10" s="1"/>
  <c r="F321" i="10"/>
  <c r="F322" i="10"/>
  <c r="F323" i="10"/>
  <c r="G323" i="10" s="1"/>
  <c r="H323" i="10" s="1"/>
  <c r="F324" i="10"/>
  <c r="G324" i="10" s="1"/>
  <c r="H324" i="10" s="1"/>
  <c r="F325" i="10"/>
  <c r="F326" i="10"/>
  <c r="G326" i="10" s="1"/>
  <c r="F327" i="10"/>
  <c r="G327" i="10"/>
  <c r="F328" i="10"/>
  <c r="F329" i="10"/>
  <c r="H329" i="10" s="1"/>
  <c r="F330" i="10"/>
  <c r="F331" i="10"/>
  <c r="F332" i="10"/>
  <c r="G332" i="10" s="1"/>
  <c r="F333" i="10"/>
  <c r="H333" i="10" s="1"/>
  <c r="F334" i="10"/>
  <c r="F335" i="10"/>
  <c r="G335" i="10" s="1"/>
  <c r="F336" i="10"/>
  <c r="G336" i="10"/>
  <c r="F337" i="10"/>
  <c r="F338" i="10"/>
  <c r="G338" i="10" s="1"/>
  <c r="H338" i="10" s="1"/>
  <c r="F339" i="10"/>
  <c r="G339" i="10" s="1"/>
  <c r="H339" i="10" s="1"/>
  <c r="F340" i="10"/>
  <c r="H340" i="10" s="1"/>
  <c r="G340" i="10"/>
  <c r="F341" i="10"/>
  <c r="G341" i="10" s="1"/>
  <c r="H341" i="10" s="1"/>
  <c r="F342" i="10"/>
  <c r="F343" i="10"/>
  <c r="G343" i="10" s="1"/>
  <c r="H343" i="10" s="1"/>
  <c r="F344" i="10"/>
  <c r="F345" i="10"/>
  <c r="G345" i="10" s="1"/>
  <c r="H345" i="10" s="1"/>
  <c r="F346" i="10"/>
  <c r="F347" i="10"/>
  <c r="G347" i="10"/>
  <c r="F348" i="10"/>
  <c r="F349" i="10"/>
  <c r="F350" i="10"/>
  <c r="F351" i="10"/>
  <c r="G351" i="10" s="1"/>
  <c r="H351" i="10" s="1"/>
  <c r="F352" i="10"/>
  <c r="F353" i="10"/>
  <c r="G353" i="10" s="1"/>
  <c r="F354" i="10"/>
  <c r="H354" i="10" s="1"/>
  <c r="G354" i="10"/>
  <c r="F355" i="10"/>
  <c r="F356" i="10"/>
  <c r="H356" i="10" s="1"/>
  <c r="F358" i="10"/>
  <c r="F359" i="10"/>
  <c r="G359" i="10" s="1"/>
  <c r="F360" i="10"/>
  <c r="H360" i="10" s="1"/>
  <c r="F361" i="10"/>
  <c r="G361" i="10" s="1"/>
  <c r="H361" i="10" s="1"/>
  <c r="F362" i="10"/>
  <c r="H362" i="10" s="1"/>
  <c r="F363" i="10"/>
  <c r="F364" i="10"/>
  <c r="G364" i="10" s="1"/>
  <c r="F365" i="10"/>
  <c r="F366" i="10"/>
  <c r="F367" i="10"/>
  <c r="F368" i="10"/>
  <c r="G368" i="10" s="1"/>
  <c r="F369" i="10"/>
  <c r="F370" i="10"/>
  <c r="F371" i="10"/>
  <c r="G371" i="10" s="1"/>
  <c r="H371" i="10" s="1"/>
  <c r="F372" i="10"/>
  <c r="G372" i="10"/>
  <c r="F373" i="10"/>
  <c r="F374" i="10"/>
  <c r="F375" i="10"/>
  <c r="F376" i="10"/>
  <c r="G376" i="10" s="1"/>
  <c r="H376" i="10" s="1"/>
  <c r="F377" i="10"/>
  <c r="G377" i="10" s="1"/>
  <c r="H377" i="10" s="1"/>
  <c r="F7" i="10"/>
  <c r="G7" i="10" s="1"/>
  <c r="H7" i="10" s="1"/>
  <c r="H117" i="10"/>
  <c r="F6" i="10"/>
  <c r="H23" i="10"/>
  <c r="G87" i="10"/>
  <c r="H87" i="10"/>
  <c r="G135" i="10"/>
  <c r="H135" i="10" s="1"/>
  <c r="H215" i="10"/>
  <c r="G303" i="10"/>
  <c r="H303" i="10"/>
  <c r="H359" i="10"/>
  <c r="G375" i="10"/>
  <c r="G42" i="10"/>
  <c r="H137" i="10"/>
  <c r="H9" i="10"/>
  <c r="G282" i="10"/>
  <c r="H282" i="10"/>
  <c r="H42" i="10"/>
  <c r="G331" i="10"/>
  <c r="H331" i="10" s="1"/>
  <c r="G183" i="10"/>
  <c r="H119" i="10"/>
  <c r="H153" i="10"/>
  <c r="H37" i="10"/>
  <c r="G242" i="10"/>
  <c r="H242" i="10" s="1"/>
  <c r="G82" i="10"/>
  <c r="H82" i="10" s="1"/>
  <c r="H268" i="10"/>
  <c r="H261" i="10"/>
  <c r="H201" i="10"/>
  <c r="H149" i="10"/>
  <c r="H25" i="10"/>
  <c r="G306" i="10"/>
  <c r="G134" i="10"/>
  <c r="H134" i="10" s="1"/>
  <c r="G254" i="10"/>
  <c r="H254" i="10" s="1"/>
  <c r="G222" i="10"/>
  <c r="H222" i="10"/>
  <c r="G178" i="10"/>
  <c r="G98" i="10"/>
  <c r="H98" i="10" s="1"/>
  <c r="H274" i="10"/>
  <c r="H266" i="10"/>
  <c r="H202" i="10"/>
  <c r="H190" i="10"/>
  <c r="H146" i="10"/>
  <c r="H126" i="10"/>
  <c r="H106" i="10"/>
  <c r="H78" i="10"/>
  <c r="H74" i="10"/>
  <c r="H62" i="10"/>
  <c r="H58" i="10"/>
  <c r="H46" i="10"/>
  <c r="H30" i="10"/>
  <c r="H18" i="10"/>
  <c r="H10" i="10"/>
  <c r="H372" i="10"/>
  <c r="H368" i="10"/>
  <c r="H336" i="10"/>
  <c r="H260" i="10"/>
  <c r="H244" i="10"/>
  <c r="H236" i="10"/>
  <c r="H172" i="10"/>
  <c r="H140" i="10"/>
  <c r="H108" i="10"/>
  <c r="H92" i="10"/>
  <c r="H52" i="10"/>
  <c r="G337" i="10"/>
  <c r="H337" i="10"/>
  <c r="G269" i="10"/>
  <c r="G237" i="10"/>
  <c r="G173" i="10"/>
  <c r="H173" i="10"/>
  <c r="G161" i="10"/>
  <c r="G97" i="10"/>
  <c r="G33" i="10"/>
  <c r="G13" i="10"/>
  <c r="H13" i="10"/>
  <c r="G355" i="10"/>
  <c r="H355" i="10" s="1"/>
  <c r="G275" i="10"/>
  <c r="H275" i="10" s="1"/>
  <c r="G219" i="10"/>
  <c r="H219" i="10"/>
  <c r="G171" i="10"/>
  <c r="G346" i="10"/>
  <c r="H346" i="10"/>
  <c r="G330" i="10"/>
  <c r="H330" i="10" s="1"/>
  <c r="G182" i="10"/>
  <c r="H182" i="10" s="1"/>
  <c r="G118" i="10"/>
  <c r="H118" i="10" s="1"/>
  <c r="G360" i="10"/>
  <c r="G344" i="10"/>
  <c r="H344" i="10" s="1"/>
  <c r="G312" i="10"/>
  <c r="H312" i="10" s="1"/>
  <c r="G296" i="10"/>
  <c r="H296" i="10" s="1"/>
  <c r="G272" i="10"/>
  <c r="G192" i="10"/>
  <c r="H192" i="10" s="1"/>
  <c r="G128" i="10"/>
  <c r="H128" i="10" s="1"/>
  <c r="G112" i="10"/>
  <c r="H112" i="10" s="1"/>
  <c r="G64" i="10"/>
  <c r="H64" i="10" s="1"/>
  <c r="G365" i="10"/>
  <c r="H365" i="10" s="1"/>
  <c r="G349" i="10"/>
  <c r="H349" i="10" s="1"/>
  <c r="G333" i="10"/>
  <c r="G325" i="10"/>
  <c r="H325" i="10" s="1"/>
  <c r="G317" i="10"/>
  <c r="H317" i="10"/>
  <c r="G285" i="10"/>
  <c r="H285" i="10" s="1"/>
  <c r="G280" i="10"/>
  <c r="H280" i="10" s="1"/>
  <c r="G248" i="10"/>
  <c r="H248" i="10"/>
  <c r="G241" i="10"/>
  <c r="H241" i="10" s="1"/>
  <c r="G221" i="10"/>
  <c r="H221" i="10"/>
  <c r="G209" i="10"/>
  <c r="H209" i="10" s="1"/>
  <c r="G184" i="10"/>
  <c r="H184" i="10"/>
  <c r="G157" i="10"/>
  <c r="H157" i="10"/>
  <c r="G120" i="10"/>
  <c r="H120" i="10" s="1"/>
  <c r="G113" i="10"/>
  <c r="H113" i="10" s="1"/>
  <c r="G93" i="10"/>
  <c r="H93" i="10"/>
  <c r="G49" i="10"/>
  <c r="H49" i="10" s="1"/>
  <c r="G29" i="10"/>
  <c r="H29" i="10" s="1"/>
  <c r="G24" i="10"/>
  <c r="H24" i="10" s="1"/>
  <c r="G17" i="10"/>
  <c r="H17" i="10" s="1"/>
  <c r="G239" i="10"/>
  <c r="H239" i="10"/>
  <c r="G207" i="10"/>
  <c r="H207" i="10" s="1"/>
  <c r="G175" i="10"/>
  <c r="G143" i="10"/>
  <c r="H143" i="10" s="1"/>
  <c r="G31" i="10"/>
  <c r="G373" i="10"/>
  <c r="H373" i="10"/>
  <c r="G352" i="10"/>
  <c r="H352" i="10"/>
  <c r="G196" i="10"/>
  <c r="H196" i="10" s="1"/>
  <c r="G148" i="10"/>
  <c r="H148" i="10"/>
  <c r="G132" i="10"/>
  <c r="H132" i="10" s="1"/>
  <c r="G84" i="10"/>
  <c r="H84" i="10" s="1"/>
  <c r="G369" i="10"/>
  <c r="H369" i="10" s="1"/>
  <c r="G321" i="10"/>
  <c r="G289" i="10"/>
  <c r="H289" i="10" s="1"/>
  <c r="G205" i="10"/>
  <c r="H205" i="10" s="1"/>
  <c r="G200" i="10"/>
  <c r="G168" i="10"/>
  <c r="G141" i="10"/>
  <c r="H141" i="10" s="1"/>
  <c r="G104" i="10"/>
  <c r="H104" i="10"/>
  <c r="G77" i="10"/>
  <c r="H77" i="10" s="1"/>
  <c r="G65" i="10"/>
  <c r="H65" i="10" s="1"/>
  <c r="G40" i="10"/>
  <c r="H40" i="10" s="1"/>
  <c r="G8" i="10"/>
  <c r="H8" i="10" s="1"/>
  <c r="G315" i="10"/>
  <c r="H315" i="10" s="1"/>
  <c r="G299" i="10"/>
  <c r="H299" i="10" s="1"/>
  <c r="G291" i="10"/>
  <c r="G283" i="10"/>
  <c r="H283" i="10" s="1"/>
  <c r="G267" i="10"/>
  <c r="H267" i="10" s="1"/>
  <c r="G259" i="10"/>
  <c r="H259" i="10" s="1"/>
  <c r="G243" i="10"/>
  <c r="H243" i="10" s="1"/>
  <c r="G235" i="10"/>
  <c r="H235" i="10" s="1"/>
  <c r="G227" i="10"/>
  <c r="G195" i="10"/>
  <c r="H195" i="10"/>
  <c r="G187" i="10"/>
  <c r="H187" i="10" s="1"/>
  <c r="G163" i="10"/>
  <c r="G155" i="10"/>
  <c r="G147" i="10"/>
  <c r="H147" i="10"/>
  <c r="G139" i="10"/>
  <c r="H139" i="10"/>
  <c r="G131" i="10"/>
  <c r="G99" i="10"/>
  <c r="H99" i="10"/>
  <c r="G91" i="10"/>
  <c r="H91" i="10" s="1"/>
  <c r="G59" i="10"/>
  <c r="G51" i="10"/>
  <c r="H51" i="10"/>
  <c r="G43" i="10"/>
  <c r="H43" i="10"/>
  <c r="G35" i="10"/>
  <c r="H35" i="10" s="1"/>
  <c r="G11" i="10"/>
  <c r="H11" i="10"/>
  <c r="G362" i="10"/>
  <c r="G214" i="10"/>
  <c r="H214" i="10"/>
  <c r="G86" i="10"/>
  <c r="G22" i="10"/>
  <c r="G328" i="10"/>
  <c r="H328" i="10"/>
  <c r="G304" i="10"/>
  <c r="H304" i="10"/>
  <c r="G288" i="10"/>
  <c r="G240" i="10"/>
  <c r="G208" i="10"/>
  <c r="H208" i="10"/>
  <c r="G160" i="10"/>
  <c r="H160" i="10" s="1"/>
  <c r="G96" i="10"/>
  <c r="H96" i="10"/>
  <c r="G374" i="10"/>
  <c r="H374" i="10" s="1"/>
  <c r="G366" i="10"/>
  <c r="H366" i="10" s="1"/>
  <c r="G358" i="10"/>
  <c r="H358" i="10"/>
  <c r="G350" i="10"/>
  <c r="H350" i="10"/>
  <c r="G342" i="10"/>
  <c r="H342" i="10" s="1"/>
  <c r="G318" i="10"/>
  <c r="H318" i="10"/>
  <c r="G310" i="10"/>
  <c r="H310" i="10" s="1"/>
  <c r="G302" i="10"/>
  <c r="G262" i="10"/>
  <c r="H262" i="10"/>
  <c r="G230" i="10"/>
  <c r="H230" i="10"/>
  <c r="G198" i="10"/>
  <c r="G166" i="10"/>
  <c r="G102" i="10"/>
  <c r="H102" i="10"/>
  <c r="G70" i="10"/>
  <c r="H70" i="10"/>
  <c r="G38" i="10"/>
  <c r="H38" i="10" s="1"/>
  <c r="G329" i="10"/>
  <c r="G255" i="10"/>
  <c r="H255" i="10"/>
  <c r="G223" i="10"/>
  <c r="H223" i="10"/>
  <c r="G191" i="10"/>
  <c r="G159" i="10"/>
  <c r="G127" i="10"/>
  <c r="H127" i="10"/>
  <c r="G63" i="10"/>
  <c r="G15" i="10"/>
  <c r="H15" i="10"/>
  <c r="G367" i="10"/>
  <c r="H367" i="10" s="1"/>
  <c r="G356" i="10"/>
  <c r="G319" i="10"/>
  <c r="G297" i="10"/>
  <c r="H297" i="10" s="1"/>
  <c r="K5" i="5"/>
  <c r="C9" i="9"/>
  <c r="B3" i="9"/>
  <c r="B3" i="2"/>
  <c r="H81" i="10" l="1"/>
  <c r="H101" i="10"/>
  <c r="H334" i="10"/>
  <c r="H123" i="10"/>
  <c r="H278" i="10"/>
  <c r="H19" i="10"/>
  <c r="H314" i="10"/>
  <c r="H321" i="10"/>
  <c r="G47" i="10"/>
  <c r="H47" i="10" s="1"/>
  <c r="G334" i="10"/>
  <c r="G144" i="10"/>
  <c r="H144" i="10" s="1"/>
  <c r="G278" i="10"/>
  <c r="G27" i="10"/>
  <c r="H27" i="10" s="1"/>
  <c r="G123" i="10"/>
  <c r="G313" i="10"/>
  <c r="H313" i="10" s="1"/>
  <c r="G81" i="10"/>
  <c r="G145" i="10"/>
  <c r="H145" i="10" s="1"/>
  <c r="G314" i="10"/>
  <c r="H217" i="10"/>
  <c r="H199" i="10"/>
  <c r="H151" i="10"/>
  <c r="G124" i="10"/>
  <c r="H124" i="10" s="1"/>
  <c r="G28" i="10"/>
  <c r="H28" i="10" s="1"/>
  <c r="G101" i="10"/>
  <c r="H357" i="10"/>
  <c r="H335" i="10"/>
  <c r="H232" i="10"/>
  <c r="H20" i="10"/>
  <c r="H176" i="10"/>
  <c r="H320" i="10"/>
  <c r="H246" i="10"/>
  <c r="H286" i="10"/>
  <c r="H271" i="10"/>
  <c r="H326" i="10"/>
  <c r="H307" i="10"/>
  <c r="H375" i="10"/>
  <c r="H281" i="10"/>
  <c r="G6" i="10"/>
  <c r="H6" i="10" s="1"/>
  <c r="G224" i="10"/>
  <c r="H224" i="10" s="1"/>
  <c r="G19" i="10"/>
  <c r="H211" i="10"/>
  <c r="H48" i="10"/>
  <c r="H225" i="10"/>
  <c r="H292" i="10"/>
  <c r="H26" i="10"/>
  <c r="H226" i="10"/>
  <c r="H32" i="10"/>
  <c r="H277" i="10"/>
  <c r="H263" i="10"/>
  <c r="E13" i="9"/>
  <c r="H270" i="10"/>
  <c r="H218" i="10"/>
  <c r="H316" i="10"/>
  <c r="H234" i="10"/>
  <c r="H245" i="10"/>
  <c r="E10" i="4"/>
  <c r="D10" i="4"/>
  <c r="G103" i="10"/>
  <c r="H103" i="10" s="1"/>
  <c r="H97" i="10"/>
  <c r="G90" i="10"/>
  <c r="H90" i="10" s="1"/>
  <c r="G73" i="10"/>
  <c r="H73" i="10"/>
  <c r="G348" i="10"/>
  <c r="H348" i="10" s="1"/>
  <c r="H305" i="10"/>
  <c r="H298" i="10"/>
  <c r="H272" i="10"/>
  <c r="H269" i="10"/>
  <c r="G252" i="10"/>
  <c r="H252" i="10" s="1"/>
  <c r="H227" i="10"/>
  <c r="G206" i="10"/>
  <c r="H206" i="10" s="1"/>
  <c r="H178" i="10"/>
  <c r="H168" i="10"/>
  <c r="G165" i="10"/>
  <c r="H165" i="10" s="1"/>
  <c r="G136" i="10"/>
  <c r="H136" i="10" s="1"/>
  <c r="G121" i="10"/>
  <c r="H121" i="10"/>
  <c r="H311" i="10"/>
  <c r="H31" i="10"/>
  <c r="G14" i="10"/>
  <c r="H14" i="10" s="1"/>
  <c r="G197" i="10"/>
  <c r="H197" i="10" s="1"/>
  <c r="G203" i="10"/>
  <c r="H203" i="10" s="1"/>
  <c r="G363" i="10"/>
  <c r="H363" i="10" s="1"/>
  <c r="H110" i="10"/>
  <c r="H158" i="10"/>
  <c r="G370" i="10"/>
  <c r="H370" i="10"/>
  <c r="G57" i="10"/>
  <c r="H57" i="10" s="1"/>
  <c r="H327" i="10"/>
  <c r="H279" i="10"/>
  <c r="H212" i="10"/>
  <c r="G164" i="10"/>
  <c r="H164" i="10" s="1"/>
  <c r="H161" i="10"/>
  <c r="G154" i="10"/>
  <c r="H154" i="10" s="1"/>
  <c r="G116" i="10"/>
  <c r="H116" i="10"/>
  <c r="H295" i="10"/>
  <c r="H353" i="10"/>
  <c r="H347" i="10"/>
  <c r="G229" i="10"/>
  <c r="H229" i="10" s="1"/>
  <c r="H167" i="10"/>
  <c r="G85" i="10"/>
  <c r="H85" i="10"/>
  <c r="H71" i="10"/>
  <c r="H55" i="10"/>
  <c r="G36" i="10"/>
  <c r="H36" i="10"/>
  <c r="H33" i="10"/>
  <c r="H364" i="10"/>
  <c r="H332" i="10"/>
  <c r="G322" i="10"/>
  <c r="H322" i="10" s="1"/>
  <c r="H306" i="10"/>
  <c r="H237" i="10"/>
  <c r="H193" i="10"/>
  <c r="G186" i="10"/>
  <c r="H186" i="10" s="1"/>
  <c r="H133" i="10"/>
  <c r="G133" i="10"/>
  <c r="G122" i="10"/>
  <c r="H122" i="10" s="1"/>
  <c r="G94" i="10"/>
  <c r="H94" i="10" s="1"/>
  <c r="E9" i="2"/>
  <c r="E15" i="2" s="1"/>
  <c r="E16" i="2" s="1"/>
  <c r="B9" i="4" l="1"/>
  <c r="B6" i="4"/>
  <c r="B7" i="4"/>
  <c r="B8" i="4"/>
  <c r="B10" i="4" l="1"/>
</calcChain>
</file>

<file path=xl/sharedStrings.xml><?xml version="1.0" encoding="utf-8"?>
<sst xmlns="http://schemas.openxmlformats.org/spreadsheetml/2006/main" count="3390" uniqueCount="1310">
  <si>
    <t>Simulation du calcul de la prime annuelle d'assurance auto d'un nouvel assuré</t>
  </si>
  <si>
    <t>Date du jour</t>
  </si>
  <si>
    <t>Le véhicule</t>
  </si>
  <si>
    <t>Le contrat</t>
  </si>
  <si>
    <t xml:space="preserve">Marque </t>
  </si>
  <si>
    <t>Formule</t>
  </si>
  <si>
    <t>Initiale</t>
  </si>
  <si>
    <t>Modèle</t>
  </si>
  <si>
    <t>Puissance</t>
  </si>
  <si>
    <t>Immatriculation</t>
  </si>
  <si>
    <r>
      <t>DQ-9</t>
    </r>
    <r>
      <rPr>
        <b/>
        <sz val="10"/>
        <color rgb="FFFF0000"/>
        <rFont val="Arial"/>
        <family val="2"/>
      </rPr>
      <t>A</t>
    </r>
    <r>
      <rPr>
        <sz val="10"/>
        <color indexed="8"/>
        <rFont val="Arial"/>
        <family val="2"/>
      </rPr>
      <t>7-SQ</t>
    </r>
  </si>
  <si>
    <t>Ancienneté</t>
  </si>
  <si>
    <t>Date 1ère immatriculation</t>
  </si>
  <si>
    <t>Lieu de stationnement</t>
  </si>
  <si>
    <t>Jardin clos</t>
  </si>
  <si>
    <t>Montant de la prime</t>
  </si>
  <si>
    <t>Bonus - Malus déclaré</t>
  </si>
  <si>
    <t>Éléments</t>
  </si>
  <si>
    <t>Montant</t>
  </si>
  <si>
    <t>Bonus acquis depuis</t>
  </si>
  <si>
    <t>Vehicule</t>
  </si>
  <si>
    <t>Age</t>
  </si>
  <si>
    <t>Le souscripteur</t>
  </si>
  <si>
    <t>Prime de base</t>
  </si>
  <si>
    <t>Nom</t>
  </si>
  <si>
    <t>XUARD</t>
  </si>
  <si>
    <t>Prénom</t>
  </si>
  <si>
    <t xml:space="preserve">Seb </t>
  </si>
  <si>
    <t>Date de naissance</t>
  </si>
  <si>
    <t>Situation</t>
  </si>
  <si>
    <t>célibataire</t>
  </si>
  <si>
    <t>Date d'obtention du permis</t>
  </si>
  <si>
    <t>Usage</t>
  </si>
  <si>
    <t xml:space="preserve">privés et trajets travail </t>
  </si>
  <si>
    <t>Statistiques sur la mise en place de la tarification jeune conducteur</t>
  </si>
  <si>
    <t>évolution de la répartition des primes par type de contrat</t>
  </si>
  <si>
    <t>Essentiel</t>
  </si>
  <si>
    <t>Différence</t>
  </si>
  <si>
    <t>Plénitude</t>
  </si>
  <si>
    <t>Total primes</t>
  </si>
  <si>
    <t>Paramètres</t>
  </si>
  <si>
    <t>Type contrat</t>
  </si>
  <si>
    <t>Nom du contrat</t>
  </si>
  <si>
    <t>Coefficient</t>
  </si>
  <si>
    <t>Taxes et frais</t>
  </si>
  <si>
    <t>%</t>
  </si>
  <si>
    <t>Fiscale</t>
  </si>
  <si>
    <t>Protection</t>
  </si>
  <si>
    <t>Frais de gestion</t>
  </si>
  <si>
    <t>Base prime</t>
  </si>
  <si>
    <t>Véhicule</t>
  </si>
  <si>
    <t>CV</t>
  </si>
  <si>
    <t>Prime</t>
  </si>
  <si>
    <t xml:space="preserve">Réduction </t>
  </si>
  <si>
    <t>Eléments</t>
  </si>
  <si>
    <t>Ancienneté véhicule</t>
  </si>
  <si>
    <t>Prime annuelle des 4 dernières années</t>
  </si>
  <si>
    <t>Année</t>
  </si>
  <si>
    <t>Année en cours</t>
  </si>
  <si>
    <t>Rappel années antérieures</t>
  </si>
  <si>
    <t>nom</t>
  </si>
  <si>
    <t>prénom</t>
  </si>
  <si>
    <t>Prime pure</t>
  </si>
  <si>
    <t>Bonus malus</t>
  </si>
  <si>
    <t>Montant HT</t>
  </si>
  <si>
    <t>Frais et taxes</t>
  </si>
  <si>
    <t>Morizet</t>
  </si>
  <si>
    <t>Yann</t>
  </si>
  <si>
    <t>Watier</t>
  </si>
  <si>
    <t>Guillaume</t>
  </si>
  <si>
    <t>Henry</t>
  </si>
  <si>
    <t>Charline</t>
  </si>
  <si>
    <t>Cerdan</t>
  </si>
  <si>
    <t>Axel</t>
  </si>
  <si>
    <t>Bouzouba</t>
  </si>
  <si>
    <t>Yassine</t>
  </si>
  <si>
    <t>Amit</t>
  </si>
  <si>
    <t>Hagay</t>
  </si>
  <si>
    <t>Mourgues</t>
  </si>
  <si>
    <t>Regis</t>
  </si>
  <si>
    <t>Diot</t>
  </si>
  <si>
    <t>Herve</t>
  </si>
  <si>
    <t>Elliot</t>
  </si>
  <si>
    <t>Mary</t>
  </si>
  <si>
    <t>Hasle-De-Barral</t>
  </si>
  <si>
    <t>Alexandre</t>
  </si>
  <si>
    <t>Launeau</t>
  </si>
  <si>
    <t>Patrick</t>
  </si>
  <si>
    <t>Mandin</t>
  </si>
  <si>
    <t>Louison</t>
  </si>
  <si>
    <t>Langlais</t>
  </si>
  <si>
    <t>Benoit</t>
  </si>
  <si>
    <t>Garibaldi</t>
  </si>
  <si>
    <t>Cynthia</t>
  </si>
  <si>
    <t>Le-Deit</t>
  </si>
  <si>
    <t>Laetitia</t>
  </si>
  <si>
    <t>Civet</t>
  </si>
  <si>
    <t>Francois</t>
  </si>
  <si>
    <t>Morcrette</t>
  </si>
  <si>
    <t>Annabelle</t>
  </si>
  <si>
    <t>Viard</t>
  </si>
  <si>
    <t>Sophie</t>
  </si>
  <si>
    <t>Denis</t>
  </si>
  <si>
    <t>Thomas</t>
  </si>
  <si>
    <t>Grasset</t>
  </si>
  <si>
    <t>Olivier</t>
  </si>
  <si>
    <t>Vacher</t>
  </si>
  <si>
    <t>Pierre</t>
  </si>
  <si>
    <t>Jorissen</t>
  </si>
  <si>
    <t>Frans</t>
  </si>
  <si>
    <t>Remy</t>
  </si>
  <si>
    <t>Cecile</t>
  </si>
  <si>
    <t>Gaudin</t>
  </si>
  <si>
    <t>Geslin</t>
  </si>
  <si>
    <t>Emmanuelle</t>
  </si>
  <si>
    <t>Leroux</t>
  </si>
  <si>
    <t>Bicchi</t>
  </si>
  <si>
    <t>Erica</t>
  </si>
  <si>
    <t>Metzger</t>
  </si>
  <si>
    <t>Edouard</t>
  </si>
  <si>
    <t>Baltzer</t>
  </si>
  <si>
    <t>Carla</t>
  </si>
  <si>
    <t>Happert</t>
  </si>
  <si>
    <t>Solene</t>
  </si>
  <si>
    <t>Parent</t>
  </si>
  <si>
    <t>Briz</t>
  </si>
  <si>
    <t>Blanchet</t>
  </si>
  <si>
    <t>Carlito</t>
  </si>
  <si>
    <t>Thebault</t>
  </si>
  <si>
    <t>Erwan</t>
  </si>
  <si>
    <t>Beaunay</t>
  </si>
  <si>
    <t>Stephanie</t>
  </si>
  <si>
    <t>Bourgeais</t>
  </si>
  <si>
    <t>Hugo</t>
  </si>
  <si>
    <t>Mercier</t>
  </si>
  <si>
    <t>Eric</t>
  </si>
  <si>
    <t>Sauvagnat</t>
  </si>
  <si>
    <t>Mickael</t>
  </si>
  <si>
    <t>Laffourcade</t>
  </si>
  <si>
    <t>Roland</t>
  </si>
  <si>
    <t>Keita</t>
  </si>
  <si>
    <t>Fanta</t>
  </si>
  <si>
    <t>Lenta</t>
  </si>
  <si>
    <t>Laurent</t>
  </si>
  <si>
    <t>Boucetta</t>
  </si>
  <si>
    <t>Ali</t>
  </si>
  <si>
    <t>Puig</t>
  </si>
  <si>
    <t>Clemence</t>
  </si>
  <si>
    <t>Mocquet</t>
  </si>
  <si>
    <t>Antoine</t>
  </si>
  <si>
    <t>Aussenac</t>
  </si>
  <si>
    <t>Raphael</t>
  </si>
  <si>
    <t>Girardeau</t>
  </si>
  <si>
    <t>Jacques</t>
  </si>
  <si>
    <t>Zanella</t>
  </si>
  <si>
    <t>Alain</t>
  </si>
  <si>
    <t>Bosse</t>
  </si>
  <si>
    <t>Luzia</t>
  </si>
  <si>
    <t>Carpy</t>
  </si>
  <si>
    <t>Sabrina</t>
  </si>
  <si>
    <t>Schiebel</t>
  </si>
  <si>
    <t>Ralf</t>
  </si>
  <si>
    <t>Strzerzynski</t>
  </si>
  <si>
    <t>Ndjao</t>
  </si>
  <si>
    <t>Mayabassim</t>
  </si>
  <si>
    <t>Le-Menn</t>
  </si>
  <si>
    <t>Masse</t>
  </si>
  <si>
    <t>Marion</t>
  </si>
  <si>
    <t>David</t>
  </si>
  <si>
    <t>Da-Silva</t>
  </si>
  <si>
    <t>Lucas</t>
  </si>
  <si>
    <t>Reiland</t>
  </si>
  <si>
    <t>Damien</t>
  </si>
  <si>
    <t>Lorand</t>
  </si>
  <si>
    <t>Jean-Pierre</t>
  </si>
  <si>
    <t>Reizine</t>
  </si>
  <si>
    <t>Chubb</t>
  </si>
  <si>
    <t>Timothy</t>
  </si>
  <si>
    <t>Lepinay</t>
  </si>
  <si>
    <t>Alexandra</t>
  </si>
  <si>
    <t>Beneteau</t>
  </si>
  <si>
    <t>Mojtahid</t>
  </si>
  <si>
    <t>Meryem</t>
  </si>
  <si>
    <t>Chakib</t>
  </si>
  <si>
    <t>Anis</t>
  </si>
  <si>
    <t>Kabura-</t>
  </si>
  <si>
    <t>Marquant</t>
  </si>
  <si>
    <t>Baptiste</t>
  </si>
  <si>
    <t>Fontanier</t>
  </si>
  <si>
    <t>Christophe</t>
  </si>
  <si>
    <t>Leclercq</t>
  </si>
  <si>
    <t>Antonin</t>
  </si>
  <si>
    <t>Lorans</t>
  </si>
  <si>
    <t>Mathieu</t>
  </si>
  <si>
    <t>Sanchez-</t>
  </si>
  <si>
    <t>Sanchez-Angulo</t>
  </si>
  <si>
    <t>Martin</t>
  </si>
  <si>
    <t>Lutfalla</t>
  </si>
  <si>
    <t>Suzanne</t>
  </si>
  <si>
    <t>Ecourtemer</t>
  </si>
  <si>
    <t>Tony</t>
  </si>
  <si>
    <t>Tardivo</t>
  </si>
  <si>
    <t>Caroline</t>
  </si>
  <si>
    <t>Guiffan</t>
  </si>
  <si>
    <t>Sebastien</t>
  </si>
  <si>
    <t>Bonhomme</t>
  </si>
  <si>
    <t>Camille</t>
  </si>
  <si>
    <t>Rakotomalala</t>
  </si>
  <si>
    <t>Erika</t>
  </si>
  <si>
    <t>Delgove</t>
  </si>
  <si>
    <t>Erwann</t>
  </si>
  <si>
    <t>Pochat</t>
  </si>
  <si>
    <t>Stephane</t>
  </si>
  <si>
    <t>Quinchard</t>
  </si>
  <si>
    <t>Maillet</t>
  </si>
  <si>
    <t>Gregoire</t>
  </si>
  <si>
    <t>Taty</t>
  </si>
  <si>
    <t>Dumoulin</t>
  </si>
  <si>
    <t>Lebeau</t>
  </si>
  <si>
    <t>Thierry</t>
  </si>
  <si>
    <t>Badji</t>
  </si>
  <si>
    <t>Mamadou</t>
  </si>
  <si>
    <t>Capdeville</t>
  </si>
  <si>
    <t>Lejas</t>
  </si>
  <si>
    <t>Bœuf</t>
  </si>
  <si>
    <t>Hemeryck</t>
  </si>
  <si>
    <t>Raphaele</t>
  </si>
  <si>
    <t>Romann</t>
  </si>
  <si>
    <t>Coralie</t>
  </si>
  <si>
    <t>Lepinay-</t>
  </si>
  <si>
    <t>Humler</t>
  </si>
  <si>
    <t>Sotin</t>
  </si>
  <si>
    <t>Hounkpevi</t>
  </si>
  <si>
    <t>Koassi-Robert</t>
  </si>
  <si>
    <t>Leonard</t>
  </si>
  <si>
    <t>Thuillier</t>
  </si>
  <si>
    <t>Brice</t>
  </si>
  <si>
    <t>Buissart</t>
  </si>
  <si>
    <t>Fabien</t>
  </si>
  <si>
    <t>Gillard</t>
  </si>
  <si>
    <t>Arthur</t>
  </si>
  <si>
    <t>Pedurthe</t>
  </si>
  <si>
    <t>Sandra</t>
  </si>
  <si>
    <t>Desmas</t>
  </si>
  <si>
    <t>Thibaud</t>
  </si>
  <si>
    <t>Mba-</t>
  </si>
  <si>
    <t>Assoumou-Fidele</t>
  </si>
  <si>
    <t>Ciminera</t>
  </si>
  <si>
    <t>Marina</t>
  </si>
  <si>
    <t>Mael</t>
  </si>
  <si>
    <t>Bezos</t>
  </si>
  <si>
    <t>Michelon</t>
  </si>
  <si>
    <t>Julie</t>
  </si>
  <si>
    <t>Robles</t>
  </si>
  <si>
    <t>Rosemery</t>
  </si>
  <si>
    <t>Loyen</t>
  </si>
  <si>
    <t>Aubert</t>
  </si>
  <si>
    <t>Letoublon</t>
  </si>
  <si>
    <t>Guivel</t>
  </si>
  <si>
    <t>Christele</t>
  </si>
  <si>
    <t>Beucler</t>
  </si>
  <si>
    <t>Cance</t>
  </si>
  <si>
    <t>Philippe</t>
  </si>
  <si>
    <t>Lambertucci</t>
  </si>
  <si>
    <t>Virginie</t>
  </si>
  <si>
    <t>Verhoeven</t>
  </si>
  <si>
    <t>Cariou-Lacombe</t>
  </si>
  <si>
    <t>Elsa</t>
  </si>
  <si>
    <t>Brehier</t>
  </si>
  <si>
    <t>Marie-Claire</t>
  </si>
  <si>
    <t>Carrere</t>
  </si>
  <si>
    <t>Veronique</t>
  </si>
  <si>
    <t>Le-Mouelic</t>
  </si>
  <si>
    <t>Morel</t>
  </si>
  <si>
    <t>Gaetan</t>
  </si>
  <si>
    <t>Lepape</t>
  </si>
  <si>
    <t>Adeline</t>
  </si>
  <si>
    <t>Manga</t>
  </si>
  <si>
    <t>Daniel</t>
  </si>
  <si>
    <t>Bonnin</t>
  </si>
  <si>
    <t>Mangold</t>
  </si>
  <si>
    <t>Nicolas</t>
  </si>
  <si>
    <t>Mitri</t>
  </si>
  <si>
    <t>Guiseppe</t>
  </si>
  <si>
    <t>Parroco</t>
  </si>
  <si>
    <t>Mbeme-Otsagha</t>
  </si>
  <si>
    <t>Franck</t>
  </si>
  <si>
    <t>Saintagne</t>
  </si>
  <si>
    <t>Tobie</t>
  </si>
  <si>
    <t>Gabriel</t>
  </si>
  <si>
    <t>Ansan</t>
  </si>
  <si>
    <t>Nna-Mvondo</t>
  </si>
  <si>
    <t>Delphine</t>
  </si>
  <si>
    <t>Laigle</t>
  </si>
  <si>
    <t>Idaline</t>
  </si>
  <si>
    <t>Bahon</t>
  </si>
  <si>
    <t>Vianney</t>
  </si>
  <si>
    <t>Cassu</t>
  </si>
  <si>
    <t>Choblet</t>
  </si>
  <si>
    <t>Gael</t>
  </si>
  <si>
    <t>Jouaux</t>
  </si>
  <si>
    <t>Clement</t>
  </si>
  <si>
    <t>Combaz</t>
  </si>
  <si>
    <t>Douarin</t>
  </si>
  <si>
    <t>Melanie</t>
  </si>
  <si>
    <t>Huon</t>
  </si>
  <si>
    <t>Alice</t>
  </si>
  <si>
    <t>Chazalet</t>
  </si>
  <si>
    <t>Schweizer</t>
  </si>
  <si>
    <t>Magali</t>
  </si>
  <si>
    <t>Gianesello</t>
  </si>
  <si>
    <t>Pecheul</t>
  </si>
  <si>
    <t>Leo</t>
  </si>
  <si>
    <t>Bourgeois</t>
  </si>
  <si>
    <t>Howa</t>
  </si>
  <si>
    <t>Helene</t>
  </si>
  <si>
    <t>Barras</t>
  </si>
  <si>
    <t>Christine</t>
  </si>
  <si>
    <t>La-</t>
  </si>
  <si>
    <t>Carole</t>
  </si>
  <si>
    <t>Baron</t>
  </si>
  <si>
    <t>Frederic</t>
  </si>
  <si>
    <t>Maubourguet</t>
  </si>
  <si>
    <t>Sylvie</t>
  </si>
  <si>
    <t>Anne</t>
  </si>
  <si>
    <t>Khac</t>
  </si>
  <si>
    <t>Monnier</t>
  </si>
  <si>
    <t>Rondeau</t>
  </si>
  <si>
    <t>Benjamin</t>
  </si>
  <si>
    <t>Giraud</t>
  </si>
  <si>
    <t>Manuel</t>
  </si>
  <si>
    <t>Mouret</t>
  </si>
  <si>
    <t>Aurelia</t>
  </si>
  <si>
    <t>Nardelli</t>
  </si>
  <si>
    <t>Maria-Pia</t>
  </si>
  <si>
    <t>Drieux</t>
  </si>
  <si>
    <t>Mege</t>
  </si>
  <si>
    <t>Sandrine</t>
  </si>
  <si>
    <t>Cavalli</t>
  </si>
  <si>
    <t>Wafa</t>
  </si>
  <si>
    <t>Pozos-Baez</t>
  </si>
  <si>
    <t>Prevost</t>
  </si>
  <si>
    <t>Céline</t>
  </si>
  <si>
    <t>Augras</t>
  </si>
  <si>
    <t>Domine</t>
  </si>
  <si>
    <t>Janine</t>
  </si>
  <si>
    <t>Heath</t>
  </si>
  <si>
    <t>Guerin</t>
  </si>
  <si>
    <t>Olivia</t>
  </si>
  <si>
    <t>Garrec</t>
  </si>
  <si>
    <t>Isabelle</t>
  </si>
  <si>
    <t>Du</t>
  </si>
  <si>
    <t>Federica</t>
  </si>
  <si>
    <t>Mavier</t>
  </si>
  <si>
    <t>De-Samucewicz</t>
  </si>
  <si>
    <t>Emilie</t>
  </si>
  <si>
    <t>Louvel</t>
  </si>
  <si>
    <t>Saidat</t>
  </si>
  <si>
    <t>Arrondell</t>
  </si>
  <si>
    <t>Corine</t>
  </si>
  <si>
    <t>Muller</t>
  </si>
  <si>
    <t>Valentin</t>
  </si>
  <si>
    <t>Marillat</t>
  </si>
  <si>
    <t>Bridget</t>
  </si>
  <si>
    <t>Lamrani</t>
  </si>
  <si>
    <t>Burguiere</t>
  </si>
  <si>
    <t>Ghislaine</t>
  </si>
  <si>
    <t>Mineau</t>
  </si>
  <si>
    <t>Blandine</t>
  </si>
  <si>
    <t>Gnagi</t>
  </si>
  <si>
    <t>Jean-Luc</t>
  </si>
  <si>
    <t>Wiie</t>
  </si>
  <si>
    <t>Arnaud</t>
  </si>
  <si>
    <t>Leresche</t>
  </si>
  <si>
    <t>Jean-Sébastien</t>
  </si>
  <si>
    <t>Bermudes</t>
  </si>
  <si>
    <t>Jean-François</t>
  </si>
  <si>
    <t>Machaux</t>
  </si>
  <si>
    <t>Gasser</t>
  </si>
  <si>
    <t>Sofian</t>
  </si>
  <si>
    <t>Daufresne</t>
  </si>
  <si>
    <t>Fuchs</t>
  </si>
  <si>
    <t>Martine</t>
  </si>
  <si>
    <t>Iacarelli</t>
  </si>
  <si>
    <t>Malvina</t>
  </si>
  <si>
    <t>Etchart</t>
  </si>
  <si>
    <t>Warwick</t>
  </si>
  <si>
    <t>Abt</t>
  </si>
  <si>
    <t>Colombe</t>
  </si>
  <si>
    <t>Cuomo</t>
  </si>
  <si>
    <t>Joucla</t>
  </si>
  <si>
    <t>Anika</t>
  </si>
  <si>
    <t>Petit</t>
  </si>
  <si>
    <t>Bernard</t>
  </si>
  <si>
    <t>Delpippo</t>
  </si>
  <si>
    <t>Deborah</t>
  </si>
  <si>
    <t>Hannequin</t>
  </si>
  <si>
    <t>Kesh</t>
  </si>
  <si>
    <t>De-Goue</t>
  </si>
  <si>
    <t>Valérie</t>
  </si>
  <si>
    <t>Liegeois</t>
  </si>
  <si>
    <t>Rimsky-Korsakoff</t>
  </si>
  <si>
    <t>Cédric</t>
  </si>
  <si>
    <t>Fontaine</t>
  </si>
  <si>
    <t>Marie</t>
  </si>
  <si>
    <t>Delaroff</t>
  </si>
  <si>
    <t>Schaettel</t>
  </si>
  <si>
    <t>Pic</t>
  </si>
  <si>
    <t>Graham</t>
  </si>
  <si>
    <t>Maxime</t>
  </si>
  <si>
    <t>Rosati</t>
  </si>
  <si>
    <t>Francoise</t>
  </si>
  <si>
    <t>Auriac</t>
  </si>
  <si>
    <t>Laurence</t>
  </si>
  <si>
    <t>Riikola</t>
  </si>
  <si>
    <t>Florence</t>
  </si>
  <si>
    <t>Alixant</t>
  </si>
  <si>
    <t>Radin</t>
  </si>
  <si>
    <t>Stéphanie</t>
  </si>
  <si>
    <t>Martin-Luna</t>
  </si>
  <si>
    <t>Lohmann</t>
  </si>
  <si>
    <t>Nathalie</t>
  </si>
  <si>
    <t>Pourtier</t>
  </si>
  <si>
    <t>Servantie</t>
  </si>
  <si>
    <t>Michèle</t>
  </si>
  <si>
    <t>Vardon</t>
  </si>
  <si>
    <t>Patricia</t>
  </si>
  <si>
    <t>Orjansdotter-Johansson</t>
  </si>
  <si>
    <t>Corinne</t>
  </si>
  <si>
    <t>Madore</t>
  </si>
  <si>
    <t>Emeline</t>
  </si>
  <si>
    <t>Pardou</t>
  </si>
  <si>
    <t>Claire</t>
  </si>
  <si>
    <t>Smeyers</t>
  </si>
  <si>
    <t>Gérard</t>
  </si>
  <si>
    <t>Thabuis</t>
  </si>
  <si>
    <t>Claire-Marie</t>
  </si>
  <si>
    <t>Beck</t>
  </si>
  <si>
    <t>Myriam</t>
  </si>
  <si>
    <t>Soler</t>
  </si>
  <si>
    <t>Véronique</t>
  </si>
  <si>
    <t>Gessert</t>
  </si>
  <si>
    <t>Aila</t>
  </si>
  <si>
    <t>Lenglet</t>
  </si>
  <si>
    <t>Aurora</t>
  </si>
  <si>
    <t>Della-Rocca</t>
  </si>
  <si>
    <t>Nadine</t>
  </si>
  <si>
    <t>Lys</t>
  </si>
  <si>
    <t>Natacha</t>
  </si>
  <si>
    <t>Reinhard</t>
  </si>
  <si>
    <t>Leprun</t>
  </si>
  <si>
    <t>Pierre-Marie</t>
  </si>
  <si>
    <t>Jamet</t>
  </si>
  <si>
    <t>Regidor</t>
  </si>
  <si>
    <t>Niklas</t>
  </si>
  <si>
    <t>Augusta</t>
  </si>
  <si>
    <t>Moncomble</t>
  </si>
  <si>
    <t>Laure</t>
  </si>
  <si>
    <t>Faivre-Calvinho</t>
  </si>
  <si>
    <t>Eveline</t>
  </si>
  <si>
    <t>Ragueneau</t>
  </si>
  <si>
    <t>Boulannouar</t>
  </si>
  <si>
    <t>Rouzies</t>
  </si>
  <si>
    <t>Mylvia</t>
  </si>
  <si>
    <t>Helwig</t>
  </si>
  <si>
    <t>Paul</t>
  </si>
  <si>
    <t>Guillot</t>
  </si>
  <si>
    <t>Le-Fur</t>
  </si>
  <si>
    <t>Gabriela</t>
  </si>
  <si>
    <t>Noltensmeier</t>
  </si>
  <si>
    <t>Hélène</t>
  </si>
  <si>
    <t>Girod</t>
  </si>
  <si>
    <t>Henri</t>
  </si>
  <si>
    <t>Petiot</t>
  </si>
  <si>
    <t>Melissa</t>
  </si>
  <si>
    <t>Yumiko</t>
  </si>
  <si>
    <t>Naderer</t>
  </si>
  <si>
    <t>Evelyne</t>
  </si>
  <si>
    <t>Eychenne</t>
  </si>
  <si>
    <t>Sherry</t>
  </si>
  <si>
    <t>Krieg</t>
  </si>
  <si>
    <t>Aurélie</t>
  </si>
  <si>
    <t>Arjona-Rodriguez</t>
  </si>
  <si>
    <t>Rochard</t>
  </si>
  <si>
    <t>Umeda</t>
  </si>
  <si>
    <t>Pierre-Olivier</t>
  </si>
  <si>
    <t>Sagnet</t>
  </si>
  <si>
    <t>Aude</t>
  </si>
  <si>
    <t>Lentino</t>
  </si>
  <si>
    <t>Pascale</t>
  </si>
  <si>
    <t>Dias</t>
  </si>
  <si>
    <t>Delage</t>
  </si>
  <si>
    <t>Fanny</t>
  </si>
  <si>
    <t>Alborno</t>
  </si>
  <si>
    <t>Catherine</t>
  </si>
  <si>
    <t>Thomine</t>
  </si>
  <si>
    <t>Leflechelle</t>
  </si>
  <si>
    <t>Hamon</t>
  </si>
  <si>
    <t>Laurianne</t>
  </si>
  <si>
    <t>Gauchet</t>
  </si>
  <si>
    <t>Jan</t>
  </si>
  <si>
    <t>Ibanez</t>
  </si>
  <si>
    <t>Inga</t>
  </si>
  <si>
    <t>Hess</t>
  </si>
  <si>
    <t>Besnard</t>
  </si>
  <si>
    <t>Françoise</t>
  </si>
  <si>
    <t>Raimond</t>
  </si>
  <si>
    <t>Ferraiuolo</t>
  </si>
  <si>
    <t>Amélie</t>
  </si>
  <si>
    <t>Abaroudi</t>
  </si>
  <si>
    <t>Meneguzzer</t>
  </si>
  <si>
    <t>Legoff</t>
  </si>
  <si>
    <t>Maze</t>
  </si>
  <si>
    <t>Neuer</t>
  </si>
  <si>
    <t>Chrystelle</t>
  </si>
  <si>
    <t>Golwasser</t>
  </si>
  <si>
    <t>Gilles</t>
  </si>
  <si>
    <t>Onillon</t>
  </si>
  <si>
    <t>Kilbrai</t>
  </si>
  <si>
    <t>Benregreg</t>
  </si>
  <si>
    <t>Kynigopoulos</t>
  </si>
  <si>
    <t>Bonomo</t>
  </si>
  <si>
    <t>Muriel</t>
  </si>
  <si>
    <t>Jacquenod</t>
  </si>
  <si>
    <t>Enzo</t>
  </si>
  <si>
    <t>Gay</t>
  </si>
  <si>
    <t>Charlet</t>
  </si>
  <si>
    <t>Sébastien</t>
  </si>
  <si>
    <t>Guespereau</t>
  </si>
  <si>
    <t>Adam</t>
  </si>
  <si>
    <t>Ricard</t>
  </si>
  <si>
    <t>François</t>
  </si>
  <si>
    <t>Tremion</t>
  </si>
  <si>
    <t>Joanna</t>
  </si>
  <si>
    <t>Traeger</t>
  </si>
  <si>
    <t>Mandy</t>
  </si>
  <si>
    <t>Martini</t>
  </si>
  <si>
    <t>Wolff</t>
  </si>
  <si>
    <t>Alliez</t>
  </si>
  <si>
    <t>Chantal</t>
  </si>
  <si>
    <t>Cerutti</t>
  </si>
  <si>
    <t>Séverine</t>
  </si>
  <si>
    <t>Iisaka</t>
  </si>
  <si>
    <t>Ikeda</t>
  </si>
  <si>
    <t>Linares</t>
  </si>
  <si>
    <t>Djadli</t>
  </si>
  <si>
    <t>Ulrich</t>
  </si>
  <si>
    <t>Dobrikova</t>
  </si>
  <si>
    <t>Laurie</t>
  </si>
  <si>
    <t>Picard</t>
  </si>
  <si>
    <t>Oudart</t>
  </si>
  <si>
    <t>Le-Goff</t>
  </si>
  <si>
    <t>Angélique</t>
  </si>
  <si>
    <t>Blacque</t>
  </si>
  <si>
    <t>Louis</t>
  </si>
  <si>
    <t>Brisebarre</t>
  </si>
  <si>
    <t>Marie-Cécile</t>
  </si>
  <si>
    <t>Lemaitre</t>
  </si>
  <si>
    <t>De-Stefano</t>
  </si>
  <si>
    <t>Leigh</t>
  </si>
  <si>
    <t>Claudine</t>
  </si>
  <si>
    <t>Rugel</t>
  </si>
  <si>
    <t>Marie-Francçoise</t>
  </si>
  <si>
    <t>Birkel</t>
  </si>
  <si>
    <t>Tugaut</t>
  </si>
  <si>
    <t>Ribeiro</t>
  </si>
  <si>
    <t>Tiffany</t>
  </si>
  <si>
    <t>Vix</t>
  </si>
  <si>
    <t>Huard</t>
  </si>
  <si>
    <t>Béatrice</t>
  </si>
  <si>
    <t>Straughan</t>
  </si>
  <si>
    <t>Leguil</t>
  </si>
  <si>
    <t>Liv</t>
  </si>
  <si>
    <t>Mention</t>
  </si>
  <si>
    <t>Aurelie</t>
  </si>
  <si>
    <t>Boulanger</t>
  </si>
  <si>
    <t>Shefras</t>
  </si>
  <si>
    <t>Martins</t>
  </si>
  <si>
    <t>Maud</t>
  </si>
  <si>
    <t>Dumas</t>
  </si>
  <si>
    <t>Dornier</t>
  </si>
  <si>
    <t>Cocolaras</t>
  </si>
  <si>
    <t>Kelly</t>
  </si>
  <si>
    <t>Maltere</t>
  </si>
  <si>
    <t>Estelle</t>
  </si>
  <si>
    <t>Brochard</t>
  </si>
  <si>
    <t>Guemene</t>
  </si>
  <si>
    <t>Lucchini</t>
  </si>
  <si>
    <t>Nigg</t>
  </si>
  <si>
    <t>Jean-Claude</t>
  </si>
  <si>
    <t>Champion</t>
  </si>
  <si>
    <t>Stephen</t>
  </si>
  <si>
    <t>Conte</t>
  </si>
  <si>
    <t>Bearice</t>
  </si>
  <si>
    <t>Zeitoun</t>
  </si>
  <si>
    <t>Jérôme</t>
  </si>
  <si>
    <t>Garke</t>
  </si>
  <si>
    <t>Lucie</t>
  </si>
  <si>
    <t>Projetti</t>
  </si>
  <si>
    <t>Priou</t>
  </si>
  <si>
    <t>Parmentier</t>
  </si>
  <si>
    <t>Brunet</t>
  </si>
  <si>
    <t>Jennifer</t>
  </si>
  <si>
    <t>Bouclaud</t>
  </si>
  <si>
    <t>Edmuads</t>
  </si>
  <si>
    <t>Aurore</t>
  </si>
  <si>
    <t>Boillaut</t>
  </si>
  <si>
    <t>Elisabeth</t>
  </si>
  <si>
    <t>Martinez</t>
  </si>
  <si>
    <t>Cécile</t>
  </si>
  <si>
    <t>Crocker</t>
  </si>
  <si>
    <t>Dallara</t>
  </si>
  <si>
    <t>Annie</t>
  </si>
  <si>
    <t>Rodrigues</t>
  </si>
  <si>
    <t>Bouvet</t>
  </si>
  <si>
    <t>Elard</t>
  </si>
  <si>
    <t>Haberkorn</t>
  </si>
  <si>
    <t>Wicander</t>
  </si>
  <si>
    <t>Agnès</t>
  </si>
  <si>
    <t>Letessier</t>
  </si>
  <si>
    <t>Nicole</t>
  </si>
  <si>
    <t>Thuot-Tavernier</t>
  </si>
  <si>
    <t>Gibert</t>
  </si>
  <si>
    <t>Barbara</t>
  </si>
  <si>
    <t>Voges</t>
  </si>
  <si>
    <t>Samson</t>
  </si>
  <si>
    <t>Wilhelm</t>
  </si>
  <si>
    <t>Marie-Pierre</t>
  </si>
  <si>
    <t>Bouchy</t>
  </si>
  <si>
    <t>Duparcq</t>
  </si>
  <si>
    <t>Marie-Chantal</t>
  </si>
  <si>
    <t>Hedin</t>
  </si>
  <si>
    <t>Joanne</t>
  </si>
  <si>
    <t>Rouillard</t>
  </si>
  <si>
    <t>Lucienne</t>
  </si>
  <si>
    <t>Pennetier</t>
  </si>
  <si>
    <t>Melody</t>
  </si>
  <si>
    <t>Curti</t>
  </si>
  <si>
    <t>Orth</t>
  </si>
  <si>
    <t>Blondeau</t>
  </si>
  <si>
    <t>Geraldine</t>
  </si>
  <si>
    <t>Rodriguez</t>
  </si>
  <si>
    <t>Sow</t>
  </si>
  <si>
    <t>Eva</t>
  </si>
  <si>
    <t>Sylvain</t>
  </si>
  <si>
    <t>Passier</t>
  </si>
  <si>
    <t>Sonia</t>
  </si>
  <si>
    <t>De-Fontenay</t>
  </si>
  <si>
    <t>Maurice</t>
  </si>
  <si>
    <t>Parsons</t>
  </si>
  <si>
    <t>Fink-Mathieu</t>
  </si>
  <si>
    <t>Jeanne</t>
  </si>
  <si>
    <t>Blum</t>
  </si>
  <si>
    <t>Valentine</t>
  </si>
  <si>
    <t>Salguero</t>
  </si>
  <si>
    <t>Elise</t>
  </si>
  <si>
    <t>Baudet</t>
  </si>
  <si>
    <t>Contet</t>
  </si>
  <si>
    <t>Oona</t>
  </si>
  <si>
    <t>Gautier</t>
  </si>
  <si>
    <t>Germaine</t>
  </si>
  <si>
    <t>Jane</t>
  </si>
  <si>
    <t>Schmid</t>
  </si>
  <si>
    <t>Jociane</t>
  </si>
  <si>
    <t>Baud-Lavigne</t>
  </si>
  <si>
    <t>Mikailoff</t>
  </si>
  <si>
    <t>Lee</t>
  </si>
  <si>
    <t>Claude</t>
  </si>
  <si>
    <t>Mise en place de la tarification jeune conducteur</t>
  </si>
  <si>
    <t>Sinistres</t>
  </si>
  <si>
    <t>Surprime</t>
  </si>
  <si>
    <t>Prime de 
base</t>
  </si>
  <si>
    <t>Année du 
permis</t>
  </si>
  <si>
    <t>1er contrat 
(O/N)</t>
  </si>
  <si>
    <t>Formation anticipée (O/N)</t>
  </si>
  <si>
    <t>Année ouverture contrat</t>
  </si>
  <si>
    <t>Lamiaux</t>
  </si>
  <si>
    <t>Karine</t>
  </si>
  <si>
    <t>O</t>
  </si>
  <si>
    <t>Brossillon</t>
  </si>
  <si>
    <t>Frederique</t>
  </si>
  <si>
    <t>Barat</t>
  </si>
  <si>
    <t>René</t>
  </si>
  <si>
    <t>N</t>
  </si>
  <si>
    <t>Faure</t>
  </si>
  <si>
    <t>Colette</t>
  </si>
  <si>
    <t>Longeat</t>
  </si>
  <si>
    <t>Carine</t>
  </si>
  <si>
    <t>Durupt</t>
  </si>
  <si>
    <t>Marie Laure</t>
  </si>
  <si>
    <t>Meneroud</t>
  </si>
  <si>
    <t>Emeric</t>
  </si>
  <si>
    <t>Michel</t>
  </si>
  <si>
    <t>Fehmi</t>
  </si>
  <si>
    <t>Ferre</t>
  </si>
  <si>
    <t>Emmanuel</t>
  </si>
  <si>
    <t>Miler</t>
  </si>
  <si>
    <t>Gloria</t>
  </si>
  <si>
    <t>Rigaud</t>
  </si>
  <si>
    <t>Jean francois</t>
  </si>
  <si>
    <t>Gelpe</t>
  </si>
  <si>
    <t>Perrault</t>
  </si>
  <si>
    <t>Genest</t>
  </si>
  <si>
    <t>Marie therese</t>
  </si>
  <si>
    <t>Baba</t>
  </si>
  <si>
    <t>Coste</t>
  </si>
  <si>
    <t>Meyer</t>
  </si>
  <si>
    <t>Chanac</t>
  </si>
  <si>
    <t>Marquette</t>
  </si>
  <si>
    <t>Lucien</t>
  </si>
  <si>
    <t>Masina</t>
  </si>
  <si>
    <t>Mohamed</t>
  </si>
  <si>
    <t>Verdier</t>
  </si>
  <si>
    <t>Foulon</t>
  </si>
  <si>
    <t>Monique</t>
  </si>
  <si>
    <t>Del cuerpo</t>
  </si>
  <si>
    <t>Daniele</t>
  </si>
  <si>
    <t>Catala</t>
  </si>
  <si>
    <t>Dierstein</t>
  </si>
  <si>
    <t>Anna</t>
  </si>
  <si>
    <t>Le morvan</t>
  </si>
  <si>
    <t>Polidori</t>
  </si>
  <si>
    <t>Blanc</t>
  </si>
  <si>
    <t>Tardy</t>
  </si>
  <si>
    <t>Jean michel</t>
  </si>
  <si>
    <t>Enger</t>
  </si>
  <si>
    <t>Badefort</t>
  </si>
  <si>
    <t>Elmostafa</t>
  </si>
  <si>
    <t>Herviou</t>
  </si>
  <si>
    <t>Trassoudaine</t>
  </si>
  <si>
    <t>Thi thu huong</t>
  </si>
  <si>
    <t>Samkawi</t>
  </si>
  <si>
    <t>Sylvia</t>
  </si>
  <si>
    <t>Parazols</t>
  </si>
  <si>
    <t>Raymond</t>
  </si>
  <si>
    <t>Gaillard</t>
  </si>
  <si>
    <t>Michele</t>
  </si>
  <si>
    <t>Martory</t>
  </si>
  <si>
    <t>Christiane</t>
  </si>
  <si>
    <t>Seffar</t>
  </si>
  <si>
    <t>Bernadette</t>
  </si>
  <si>
    <t>Talbart</t>
  </si>
  <si>
    <t>Pasquereau</t>
  </si>
  <si>
    <t>Jean luc</t>
  </si>
  <si>
    <t>Poire</t>
  </si>
  <si>
    <t>Melloul</t>
  </si>
  <si>
    <t>Cherubin</t>
  </si>
  <si>
    <t>Sardi</t>
  </si>
  <si>
    <t>Robert</t>
  </si>
  <si>
    <t>Departout</t>
  </si>
  <si>
    <t>Decourtray</t>
  </si>
  <si>
    <t>Annick</t>
  </si>
  <si>
    <t>Gosselet</t>
  </si>
  <si>
    <t>Plegues</t>
  </si>
  <si>
    <t>Thune</t>
  </si>
  <si>
    <t>Bigarre</t>
  </si>
  <si>
    <t>Thoisy</t>
  </si>
  <si>
    <t>De simone</t>
  </si>
  <si>
    <t>Micheline</t>
  </si>
  <si>
    <t>Bensimon</t>
  </si>
  <si>
    <t>Said</t>
  </si>
  <si>
    <t>Jaboin</t>
  </si>
  <si>
    <t>Mahmoud</t>
  </si>
  <si>
    <t>Badda</t>
  </si>
  <si>
    <t>Djelil</t>
  </si>
  <si>
    <t>Lenoir</t>
  </si>
  <si>
    <t>Bouland</t>
  </si>
  <si>
    <t>Agnes</t>
  </si>
  <si>
    <t>Pico</t>
  </si>
  <si>
    <t>Simon françois</t>
  </si>
  <si>
    <t>Pau</t>
  </si>
  <si>
    <t>Marie paule</t>
  </si>
  <si>
    <t>Juntas</t>
  </si>
  <si>
    <t>Yves</t>
  </si>
  <si>
    <t>Jonon</t>
  </si>
  <si>
    <t xml:space="preserve">Bernard </t>
  </si>
  <si>
    <t>Marcel</t>
  </si>
  <si>
    <t>Anne marie</t>
  </si>
  <si>
    <t>Cron</t>
  </si>
  <si>
    <t>Edme</t>
  </si>
  <si>
    <t>Marie Laur</t>
  </si>
  <si>
    <t>Piquerez</t>
  </si>
  <si>
    <t>Le dirach</t>
  </si>
  <si>
    <t>Fabienne</t>
  </si>
  <si>
    <t>Tomeo</t>
  </si>
  <si>
    <t>Rakotoarivony</t>
  </si>
  <si>
    <t>Marie pierre</t>
  </si>
  <si>
    <t>Bonati</t>
  </si>
  <si>
    <t>Couturier</t>
  </si>
  <si>
    <t>Kessari</t>
  </si>
  <si>
    <t>Draux</t>
  </si>
  <si>
    <t>Bory</t>
  </si>
  <si>
    <t>Jean louis</t>
  </si>
  <si>
    <t>Monnet</t>
  </si>
  <si>
    <t>Claire lise</t>
  </si>
  <si>
    <t>Bardin</t>
  </si>
  <si>
    <t>MELLOUL</t>
  </si>
  <si>
    <t>Hugon</t>
  </si>
  <si>
    <t>Richard</t>
  </si>
  <si>
    <t>Benaiem</t>
  </si>
  <si>
    <t>Santos</t>
  </si>
  <si>
    <t>Lauer</t>
  </si>
  <si>
    <t>Lestrade</t>
  </si>
  <si>
    <t>Moreau</t>
  </si>
  <si>
    <t>Brigitte</t>
  </si>
  <si>
    <t>Legars</t>
  </si>
  <si>
    <t>Brahmi</t>
  </si>
  <si>
    <t>Hourdeaux</t>
  </si>
  <si>
    <t>Jean jacques</t>
  </si>
  <si>
    <t>Mao</t>
  </si>
  <si>
    <t>Sigalas</t>
  </si>
  <si>
    <t>Musiliu</t>
  </si>
  <si>
    <t>Larive</t>
  </si>
  <si>
    <t>Dominique</t>
  </si>
  <si>
    <t>Poncelet</t>
  </si>
  <si>
    <t>Hiault</t>
  </si>
  <si>
    <t>Jean marc</t>
  </si>
  <si>
    <t>Vujisic</t>
  </si>
  <si>
    <t>Wos</t>
  </si>
  <si>
    <t>Sebbar</t>
  </si>
  <si>
    <t>Ouiza</t>
  </si>
  <si>
    <t>Rosenfeld</t>
  </si>
  <si>
    <t>Pascal</t>
  </si>
  <si>
    <t>Nguyen</t>
  </si>
  <si>
    <t>Lordinot</t>
  </si>
  <si>
    <t>Narcy pozzoli</t>
  </si>
  <si>
    <t>Marie jose</t>
  </si>
  <si>
    <t>Jacob</t>
  </si>
  <si>
    <t>Tran haury</t>
  </si>
  <si>
    <t>Ziesel</t>
  </si>
  <si>
    <t>Kebci</t>
  </si>
  <si>
    <t>Xavier</t>
  </si>
  <si>
    <t>Delamain</t>
  </si>
  <si>
    <t>Guy</t>
  </si>
  <si>
    <t>Albert</t>
  </si>
  <si>
    <t>Lichter</t>
  </si>
  <si>
    <t>Rouveau</t>
  </si>
  <si>
    <t>Barounas</t>
  </si>
  <si>
    <t>Rolle</t>
  </si>
  <si>
    <t>Ognibene</t>
  </si>
  <si>
    <t>Gregori</t>
  </si>
  <si>
    <t>Thery</t>
  </si>
  <si>
    <t>Lalouani</t>
  </si>
  <si>
    <t>Santacruz</t>
  </si>
  <si>
    <t>Jocelyne</t>
  </si>
  <si>
    <t>Moyer</t>
  </si>
  <si>
    <t>Frédéric</t>
  </si>
  <si>
    <t>Ranchin</t>
  </si>
  <si>
    <t>Vincent genod</t>
  </si>
  <si>
    <t>Sansot</t>
  </si>
  <si>
    <t>Coille</t>
  </si>
  <si>
    <t>De march</t>
  </si>
  <si>
    <t>Calendini</t>
  </si>
  <si>
    <t>Danielle</t>
  </si>
  <si>
    <t>Durafour</t>
  </si>
  <si>
    <t>Bot</t>
  </si>
  <si>
    <t>Jean pierre</t>
  </si>
  <si>
    <t>Mouysset</t>
  </si>
  <si>
    <t>Bersillon</t>
  </si>
  <si>
    <t>Eliane</t>
  </si>
  <si>
    <t>Jean Francois</t>
  </si>
  <si>
    <t>Le gouguec</t>
  </si>
  <si>
    <t>Stéphane</t>
  </si>
  <si>
    <t>Grosjean</t>
  </si>
  <si>
    <t>Jarry</t>
  </si>
  <si>
    <t>Berger jacob</t>
  </si>
  <si>
    <t>Marty</t>
  </si>
  <si>
    <t>Guylene</t>
  </si>
  <si>
    <t>Dalle</t>
  </si>
  <si>
    <t>Fabrice</t>
  </si>
  <si>
    <t>Eleouet</t>
  </si>
  <si>
    <t>Marc henri</t>
  </si>
  <si>
    <t>Azan couturier</t>
  </si>
  <si>
    <t>Serge</t>
  </si>
  <si>
    <t>Saraf</t>
  </si>
  <si>
    <t>Jandin</t>
  </si>
  <si>
    <t>Francine</t>
  </si>
  <si>
    <t>Gandouin</t>
  </si>
  <si>
    <t>Gerard</t>
  </si>
  <si>
    <t>Aranguren</t>
  </si>
  <si>
    <t>Varley</t>
  </si>
  <si>
    <t>Sophia</t>
  </si>
  <si>
    <t>Dib</t>
  </si>
  <si>
    <t>Georges</t>
  </si>
  <si>
    <t>Minialai</t>
  </si>
  <si>
    <t>Mallais</t>
  </si>
  <si>
    <t>Marie christine</t>
  </si>
  <si>
    <t>Viel</t>
  </si>
  <si>
    <t>Denise</t>
  </si>
  <si>
    <t>Verre</t>
  </si>
  <si>
    <t>François marie</t>
  </si>
  <si>
    <t>George</t>
  </si>
  <si>
    <t>Coucoureux</t>
  </si>
  <si>
    <t>Kopel</t>
  </si>
  <si>
    <t>Bekai</t>
  </si>
  <si>
    <t>Rouillon</t>
  </si>
  <si>
    <t>Bertrand</t>
  </si>
  <si>
    <t>Messaoudene</t>
  </si>
  <si>
    <t>Vincent</t>
  </si>
  <si>
    <t>Kornman</t>
  </si>
  <si>
    <t>Gilberte</t>
  </si>
  <si>
    <t>Thurel</t>
  </si>
  <si>
    <t>Assako</t>
  </si>
  <si>
    <t>Cohen</t>
  </si>
  <si>
    <t>Faustin</t>
  </si>
  <si>
    <t>Pageot</t>
  </si>
  <si>
    <t>Hidouche</t>
  </si>
  <si>
    <t>Coulomb stiegler</t>
  </si>
  <si>
    <t>Lemaire</t>
  </si>
  <si>
    <t>Rémy</t>
  </si>
  <si>
    <t>Allemand</t>
  </si>
  <si>
    <t>Azzedine</t>
  </si>
  <si>
    <t>Reymann</t>
  </si>
  <si>
    <t>Genesco</t>
  </si>
  <si>
    <t>Kolli</t>
  </si>
  <si>
    <t>Doucet</t>
  </si>
  <si>
    <t>Rachid</t>
  </si>
  <si>
    <t>Faussey</t>
  </si>
  <si>
    <t>Ismail</t>
  </si>
  <si>
    <t>Bourassin</t>
  </si>
  <si>
    <t>Novak</t>
  </si>
  <si>
    <t>Dubault</t>
  </si>
  <si>
    <t>Christian</t>
  </si>
  <si>
    <t>Shiro</t>
  </si>
  <si>
    <t>Geneviève</t>
  </si>
  <si>
    <t>De vallois</t>
  </si>
  <si>
    <t>Marzougui</t>
  </si>
  <si>
    <t>Valerie</t>
  </si>
  <si>
    <t>Bride</t>
  </si>
  <si>
    <t>Benaissa</t>
  </si>
  <si>
    <t>Josette</t>
  </si>
  <si>
    <t>Le rouzic</t>
  </si>
  <si>
    <t>Revault</t>
  </si>
  <si>
    <t>Marie odile</t>
  </si>
  <si>
    <t>Maviel</t>
  </si>
  <si>
    <t>Blandin</t>
  </si>
  <si>
    <t>Aupetit</t>
  </si>
  <si>
    <t>Jean noël</t>
  </si>
  <si>
    <t>Le moigne</t>
  </si>
  <si>
    <t>Marie francoise</t>
  </si>
  <si>
    <t>Fau</t>
  </si>
  <si>
    <t>Naim</t>
  </si>
  <si>
    <t>Kirchhofer</t>
  </si>
  <si>
    <t>Daubigney</t>
  </si>
  <si>
    <t>Beatrice</t>
  </si>
  <si>
    <t>Condette</t>
  </si>
  <si>
    <t>Meunier</t>
  </si>
  <si>
    <t>Jelloul</t>
  </si>
  <si>
    <t>Blondel lawlor</t>
  </si>
  <si>
    <t>Sylviane</t>
  </si>
  <si>
    <t>LEGRAS</t>
  </si>
  <si>
    <t>Remi</t>
  </si>
  <si>
    <t>Topolinski</t>
  </si>
  <si>
    <t>Braun</t>
  </si>
  <si>
    <t>Blocus</t>
  </si>
  <si>
    <t>Kalinski</t>
  </si>
  <si>
    <t>Jacquart</t>
  </si>
  <si>
    <t>Siroen</t>
  </si>
  <si>
    <t>Nativel</t>
  </si>
  <si>
    <t>Boucher</t>
  </si>
  <si>
    <t>Godard</t>
  </si>
  <si>
    <t>Diagne</t>
  </si>
  <si>
    <t>Boquerat</t>
  </si>
  <si>
    <t>Veil</t>
  </si>
  <si>
    <t>Bouffard</t>
  </si>
  <si>
    <t>Percevault</t>
  </si>
  <si>
    <t>Didier</t>
  </si>
  <si>
    <t>Henriette</t>
  </si>
  <si>
    <t>Noupa</t>
  </si>
  <si>
    <t>Arditti</t>
  </si>
  <si>
    <t>Hillaire</t>
  </si>
  <si>
    <t>Zahia</t>
  </si>
  <si>
    <t>Audebert</t>
  </si>
  <si>
    <t>Lechat</t>
  </si>
  <si>
    <t>Boschat</t>
  </si>
  <si>
    <t>Marie noelle</t>
  </si>
  <si>
    <t>Mayrargue</t>
  </si>
  <si>
    <t>Bruno</t>
  </si>
  <si>
    <t>Bayemi</t>
  </si>
  <si>
    <t>Desplanques</t>
  </si>
  <si>
    <t>Antonio</t>
  </si>
  <si>
    <t>Letellier</t>
  </si>
  <si>
    <t>Sabine</t>
  </si>
  <si>
    <t>Piacentini</t>
  </si>
  <si>
    <t>Delfino</t>
  </si>
  <si>
    <t>Luc</t>
  </si>
  <si>
    <t>Vieillefosse</t>
  </si>
  <si>
    <t>Kebli</t>
  </si>
  <si>
    <t>Nora</t>
  </si>
  <si>
    <t>Bizet</t>
  </si>
  <si>
    <t>Dauxais</t>
  </si>
  <si>
    <t>Goarvot</t>
  </si>
  <si>
    <t>Levy</t>
  </si>
  <si>
    <t>Margulies</t>
  </si>
  <si>
    <t>Ferre sentis</t>
  </si>
  <si>
    <t>Chambaud</t>
  </si>
  <si>
    <t>Marie hélène</t>
  </si>
  <si>
    <t>Azzouz</t>
  </si>
  <si>
    <t>Driss</t>
  </si>
  <si>
    <t>Soubeyrand</t>
  </si>
  <si>
    <t>Kienlen</t>
  </si>
  <si>
    <t>Charpentier</t>
  </si>
  <si>
    <t>Mireille</t>
  </si>
  <si>
    <t>Coanet</t>
  </si>
  <si>
    <t>Valverde</t>
  </si>
  <si>
    <t>Lydie</t>
  </si>
  <si>
    <t>Lamarre</t>
  </si>
  <si>
    <t>Saïd</t>
  </si>
  <si>
    <t>Chambraud</t>
  </si>
  <si>
    <t>Djouadi</t>
  </si>
  <si>
    <t>Trigano</t>
  </si>
  <si>
    <t>Bedouet</t>
  </si>
  <si>
    <t>Joseph</t>
  </si>
  <si>
    <t>Saidou</t>
  </si>
  <si>
    <t>Lydia</t>
  </si>
  <si>
    <t>Louchet</t>
  </si>
  <si>
    <t>Wilhem</t>
  </si>
  <si>
    <t>Chemla</t>
  </si>
  <si>
    <t>Messaouda</t>
  </si>
  <si>
    <t>Dramboit</t>
  </si>
  <si>
    <t>Mongin</t>
  </si>
  <si>
    <t>Dujardin</t>
  </si>
  <si>
    <t>Yvette</t>
  </si>
  <si>
    <t>Ayache</t>
  </si>
  <si>
    <t>Jegou</t>
  </si>
  <si>
    <t>Verdeil</t>
  </si>
  <si>
    <t>Truchetti</t>
  </si>
  <si>
    <t>Theodose</t>
  </si>
  <si>
    <t>Armelle</t>
  </si>
  <si>
    <t>Baumann</t>
  </si>
  <si>
    <t>Haroun</t>
  </si>
  <si>
    <t>Selles</t>
  </si>
  <si>
    <t>Mustapha</t>
  </si>
  <si>
    <t>Galliot</t>
  </si>
  <si>
    <t>Marnef</t>
  </si>
  <si>
    <t>Volona</t>
  </si>
  <si>
    <t>Guibert</t>
  </si>
  <si>
    <t>Pelletier</t>
  </si>
  <si>
    <t>Poirier</t>
  </si>
  <si>
    <t>Cabiran</t>
  </si>
  <si>
    <t>Patrice</t>
  </si>
  <si>
    <t>Lavault</t>
  </si>
  <si>
    <t>Sopel</t>
  </si>
  <si>
    <t>Annette</t>
  </si>
  <si>
    <t>Buchon</t>
  </si>
  <si>
    <t>Coinon</t>
  </si>
  <si>
    <t>Jean claude</t>
  </si>
  <si>
    <t>Jeannine</t>
  </si>
  <si>
    <t>Amiach</t>
  </si>
  <si>
    <t>Saliniere</t>
  </si>
  <si>
    <t>Rameau</t>
  </si>
  <si>
    <t>Davy</t>
  </si>
  <si>
    <t>Nicolle</t>
  </si>
  <si>
    <t>Odile</t>
  </si>
  <si>
    <t>Deschamps</t>
  </si>
  <si>
    <t>Adjanouga</t>
  </si>
  <si>
    <t>Nelly</t>
  </si>
  <si>
    <t>Chamillard</t>
  </si>
  <si>
    <t>Thillet</t>
  </si>
  <si>
    <t>Sylvaine</t>
  </si>
  <si>
    <t>Bouchery</t>
  </si>
  <si>
    <t>Wohrer</t>
  </si>
  <si>
    <t>Milan</t>
  </si>
  <si>
    <t>Delacour</t>
  </si>
  <si>
    <t>Tabin</t>
  </si>
  <si>
    <t>Gerval</t>
  </si>
  <si>
    <t>Mambrun</t>
  </si>
  <si>
    <t>Arnold venzlaff</t>
  </si>
  <si>
    <t>Joachim</t>
  </si>
  <si>
    <t>Cabirou</t>
  </si>
  <si>
    <t>Audrey</t>
  </si>
  <si>
    <t>Larcher</t>
  </si>
  <si>
    <t>Vignolles</t>
  </si>
  <si>
    <t>Feugas</t>
  </si>
  <si>
    <t>Etienne</t>
  </si>
  <si>
    <t>Reigney</t>
  </si>
  <si>
    <t>Sapir</t>
  </si>
  <si>
    <t>Barry gandhi</t>
  </si>
  <si>
    <t>Freiss</t>
  </si>
  <si>
    <t>Chelli</t>
  </si>
  <si>
    <t>Raddas</t>
  </si>
  <si>
    <t>Rich</t>
  </si>
  <si>
    <t>Vidal</t>
  </si>
  <si>
    <t>Khenkine</t>
  </si>
  <si>
    <t>Hocine</t>
  </si>
  <si>
    <t>Amari</t>
  </si>
  <si>
    <t>Legras</t>
  </si>
  <si>
    <t>Ageron</t>
  </si>
  <si>
    <t>Delphin</t>
  </si>
  <si>
    <t>Allevinah</t>
  </si>
  <si>
    <t>Jacqueline</t>
  </si>
  <si>
    <t>Ridoux</t>
  </si>
  <si>
    <t>Flamen</t>
  </si>
  <si>
    <t>Joel</t>
  </si>
  <si>
    <t>Casanova</t>
  </si>
  <si>
    <t>Boutillot</t>
  </si>
  <si>
    <t>Noel</t>
  </si>
  <si>
    <t>Bisson</t>
  </si>
  <si>
    <t>Marc</t>
  </si>
  <si>
    <t>Poulet</t>
  </si>
  <si>
    <t>Kermagoret</t>
  </si>
  <si>
    <t>Azouaoui</t>
  </si>
  <si>
    <t>Geyl</t>
  </si>
  <si>
    <t>Rolande</t>
  </si>
  <si>
    <t>Jamain</t>
  </si>
  <si>
    <t>Halouze</t>
  </si>
  <si>
    <t>Lenud</t>
  </si>
  <si>
    <t>Jean</t>
  </si>
  <si>
    <t>Sanchez</t>
  </si>
  <si>
    <t>Abdelali</t>
  </si>
  <si>
    <t>Albors</t>
  </si>
  <si>
    <t>Piquet</t>
  </si>
  <si>
    <t>Roudaut</t>
  </si>
  <si>
    <t>Hernandez</t>
  </si>
  <si>
    <t>Viviane</t>
  </si>
  <si>
    <t>Lefevre</t>
  </si>
  <si>
    <t>Yvonne</t>
  </si>
  <si>
    <t>Mackensie</t>
  </si>
  <si>
    <t>Viandier</t>
  </si>
  <si>
    <t>Flandrin</t>
  </si>
  <si>
    <t>Rascol</t>
  </si>
  <si>
    <t>Defretin</t>
  </si>
  <si>
    <t>Eynaud</t>
  </si>
  <si>
    <t>Helary</t>
  </si>
  <si>
    <t>Bautier</t>
  </si>
  <si>
    <t>Alfaidy</t>
  </si>
  <si>
    <t>Victor</t>
  </si>
  <si>
    <t>Jaffry</t>
  </si>
  <si>
    <t>Fix</t>
  </si>
  <si>
    <t>Frick</t>
  </si>
  <si>
    <t>Perrot</t>
  </si>
  <si>
    <t>Cersoy</t>
  </si>
  <si>
    <t>Bouvier</t>
  </si>
  <si>
    <t>Anes</t>
  </si>
  <si>
    <t>Lecossois</t>
  </si>
  <si>
    <t>Jean Marc</t>
  </si>
  <si>
    <t>Guerin wu</t>
  </si>
  <si>
    <t>Frottier</t>
  </si>
  <si>
    <t>Barbier</t>
  </si>
  <si>
    <t>Fediere</t>
  </si>
  <si>
    <t>Mazzour</t>
  </si>
  <si>
    <t>Michielan</t>
  </si>
  <si>
    <t>Marie Astrid</t>
  </si>
  <si>
    <t>Rose</t>
  </si>
  <si>
    <t>Jonathan</t>
  </si>
  <si>
    <t>Esther</t>
  </si>
  <si>
    <t>Leorier</t>
  </si>
  <si>
    <t>Jean François</t>
  </si>
  <si>
    <t>Grac</t>
  </si>
  <si>
    <t>Stig</t>
  </si>
  <si>
    <t>Pruvost</t>
  </si>
  <si>
    <t>Carmine</t>
  </si>
  <si>
    <t>Jemmely</t>
  </si>
  <si>
    <t>André</t>
  </si>
  <si>
    <t>Guillon</t>
  </si>
  <si>
    <t>Johan</t>
  </si>
  <si>
    <t>Jaquet</t>
  </si>
  <si>
    <t>Peter</t>
  </si>
  <si>
    <t>Burnod</t>
  </si>
  <si>
    <t>Mayer</t>
  </si>
  <si>
    <t>Jean Louis</t>
  </si>
  <si>
    <r>
      <t>DQ-9</t>
    </r>
    <r>
      <rPr>
        <sz val="10"/>
        <color rgb="FFFF0000"/>
        <rFont val="Arial"/>
        <family val="2"/>
      </rPr>
      <t>A</t>
    </r>
    <r>
      <rPr>
        <sz val="10"/>
        <color indexed="8"/>
        <rFont val="Arial"/>
        <family val="2"/>
      </rPr>
      <t>7-SQ</t>
    </r>
  </si>
  <si>
    <t>n</t>
  </si>
  <si>
    <t>Audi</t>
  </si>
  <si>
    <t>BMW</t>
  </si>
  <si>
    <t>Citroen</t>
  </si>
  <si>
    <t>Dacia</t>
  </si>
  <si>
    <t>Fiat</t>
  </si>
  <si>
    <t>Ford</t>
  </si>
  <si>
    <t>Mercedes</t>
  </si>
  <si>
    <t>Peugeot</t>
  </si>
  <si>
    <t>Renault</t>
  </si>
  <si>
    <t>Toyota</t>
  </si>
  <si>
    <t>Volkswagen</t>
  </si>
  <si>
    <t>A1</t>
  </si>
  <si>
    <t>I8</t>
  </si>
  <si>
    <t>Berlingo</t>
  </si>
  <si>
    <t>Duster</t>
  </si>
  <si>
    <t>500</t>
  </si>
  <si>
    <t>C-MAX</t>
  </si>
  <si>
    <t>Classe A</t>
  </si>
  <si>
    <t>107</t>
  </si>
  <si>
    <t>Captur</t>
  </si>
  <si>
    <t>Auris</t>
  </si>
  <si>
    <t>Amarok</t>
  </si>
  <si>
    <t>A3</t>
  </si>
  <si>
    <t>Serie 1</t>
  </si>
  <si>
    <t>C1</t>
  </si>
  <si>
    <t>Logan</t>
  </si>
  <si>
    <t>500c</t>
  </si>
  <si>
    <t>Fiesta</t>
  </si>
  <si>
    <t>Classe B</t>
  </si>
  <si>
    <t>206</t>
  </si>
  <si>
    <t>Clio</t>
  </si>
  <si>
    <t>Avensis</t>
  </si>
  <si>
    <t>Crafter</t>
  </si>
  <si>
    <t>A4</t>
  </si>
  <si>
    <t>Serie 2</t>
  </si>
  <si>
    <t>C2</t>
  </si>
  <si>
    <t>Sandero</t>
  </si>
  <si>
    <t>Ducato</t>
  </si>
  <si>
    <t>Focus</t>
  </si>
  <si>
    <t>Classe C</t>
  </si>
  <si>
    <t>207</t>
  </si>
  <si>
    <t>Espace</t>
  </si>
  <si>
    <t>Aygo</t>
  </si>
  <si>
    <t>Eos</t>
  </si>
  <si>
    <t>A5</t>
  </si>
  <si>
    <t>Serie 3</t>
  </si>
  <si>
    <t>C3</t>
  </si>
  <si>
    <t>Grande</t>
  </si>
  <si>
    <t>Fusion</t>
  </si>
  <si>
    <t>Classe clk</t>
  </si>
  <si>
    <t>208</t>
  </si>
  <si>
    <t>Kadjar</t>
  </si>
  <si>
    <t>Corolla</t>
  </si>
  <si>
    <t>Fox</t>
  </si>
  <si>
    <t>A6</t>
  </si>
  <si>
    <t>Serie 4</t>
  </si>
  <si>
    <t>C4</t>
  </si>
  <si>
    <t>Panda</t>
  </si>
  <si>
    <t>Ka</t>
  </si>
  <si>
    <t>Classe cls</t>
  </si>
  <si>
    <t>307</t>
  </si>
  <si>
    <t>Kangoo</t>
  </si>
  <si>
    <t>Iq</t>
  </si>
  <si>
    <t>Golf</t>
  </si>
  <si>
    <t>Marque</t>
  </si>
  <si>
    <t>A7</t>
  </si>
  <si>
    <t>Serie 5</t>
  </si>
  <si>
    <t>C5</t>
  </si>
  <si>
    <t>Punto</t>
  </si>
  <si>
    <t>Kuga</t>
  </si>
  <si>
    <t>Classe E</t>
  </si>
  <si>
    <t>308</t>
  </si>
  <si>
    <t>Koleos</t>
  </si>
  <si>
    <t>Land</t>
  </si>
  <si>
    <t>Multivan</t>
  </si>
  <si>
    <t>num</t>
  </si>
  <si>
    <t>A8</t>
  </si>
  <si>
    <t>Serie 7</t>
  </si>
  <si>
    <t>C6</t>
  </si>
  <si>
    <t>Scudo</t>
  </si>
  <si>
    <t>Mondeo</t>
  </si>
  <si>
    <t>Classe glc</t>
  </si>
  <si>
    <t>406</t>
  </si>
  <si>
    <t>Laguna</t>
  </si>
  <si>
    <t>Prius</t>
  </si>
  <si>
    <t>Passat</t>
  </si>
  <si>
    <t>Puissance fiscale</t>
  </si>
  <si>
    <t>Q3</t>
  </si>
  <si>
    <t>X1</t>
  </si>
  <si>
    <t>C8</t>
  </si>
  <si>
    <t>S-MAX</t>
  </si>
  <si>
    <t>Classe gle</t>
  </si>
  <si>
    <t>407</t>
  </si>
  <si>
    <t>Master</t>
  </si>
  <si>
    <t>Prius+</t>
  </si>
  <si>
    <t>Polo</t>
  </si>
  <si>
    <t>Q5</t>
  </si>
  <si>
    <t>X3</t>
  </si>
  <si>
    <t>Ds3</t>
  </si>
  <si>
    <t>Transit</t>
  </si>
  <si>
    <t>Classe glk</t>
  </si>
  <si>
    <t>508</t>
  </si>
  <si>
    <t>Megane</t>
  </si>
  <si>
    <t>Rav4</t>
  </si>
  <si>
    <t>Scirocco</t>
  </si>
  <si>
    <t>Q7</t>
  </si>
  <si>
    <t>X4</t>
  </si>
  <si>
    <t>Ds4</t>
  </si>
  <si>
    <t>Classe m</t>
  </si>
  <si>
    <t>807</t>
  </si>
  <si>
    <t>Mégane</t>
  </si>
  <si>
    <t>Verso</t>
  </si>
  <si>
    <t>Sharan</t>
  </si>
  <si>
    <t>SQ5</t>
  </si>
  <si>
    <t>X5</t>
  </si>
  <si>
    <t>Ds5</t>
  </si>
  <si>
    <t>Classe R</t>
  </si>
  <si>
    <t>1007</t>
  </si>
  <si>
    <t>scenic</t>
  </si>
  <si>
    <t>Yaris</t>
  </si>
  <si>
    <t>Tiguan</t>
  </si>
  <si>
    <t>X6</t>
  </si>
  <si>
    <t>Jumper</t>
  </si>
  <si>
    <t>SLK</t>
  </si>
  <si>
    <t>2008</t>
  </si>
  <si>
    <t>scénic</t>
  </si>
  <si>
    <t>Touareg</t>
  </si>
  <si>
    <t>Jumpy</t>
  </si>
  <si>
    <t>Sprinter</t>
  </si>
  <si>
    <t>3008</t>
  </si>
  <si>
    <t>Super</t>
  </si>
  <si>
    <t>Touran</t>
  </si>
  <si>
    <t>Saxo</t>
  </si>
  <si>
    <t>Vito</t>
  </si>
  <si>
    <t>4007</t>
  </si>
  <si>
    <t>Trafic</t>
  </si>
  <si>
    <t>Xsara</t>
  </si>
  <si>
    <t>5008</t>
  </si>
  <si>
    <t>Twingo</t>
  </si>
  <si>
    <t>206+</t>
  </si>
  <si>
    <t>Boxer</t>
  </si>
  <si>
    <t>Expert</t>
  </si>
  <si>
    <t>Partner</t>
  </si>
  <si>
    <t>TT</t>
  </si>
  <si>
    <t>Rcz</t>
  </si>
  <si>
    <t>Cotisation</t>
  </si>
  <si>
    <t>Réduction
ancienneté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</si>
</sst>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&quot;€&quot;_-;\-* #,##0\ &quot;€&quot;_-;;_-@_-"/>
    <numFmt numFmtId="166" formatCode="0&quot; ans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141414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1" xfId="1" quotePrefix="1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6" xfId="1" quotePrefix="1" applyNumberFormat="1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64" fontId="0" fillId="0" borderId="0" xfId="0" applyNumberFormat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2" fillId="0" borderId="0" xfId="0" applyFont="1"/>
    <xf numFmtId="9" fontId="0" fillId="0" borderId="1" xfId="2" applyFont="1" applyBorder="1"/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0" applyNumberFormat="1" applyBorder="1"/>
    <xf numFmtId="9" fontId="0" fillId="0" borderId="1" xfId="0" applyNumberFormat="1" applyBorder="1"/>
    <xf numFmtId="14" fontId="0" fillId="0" borderId="0" xfId="0" applyNumberFormat="1"/>
    <xf numFmtId="0" fontId="9" fillId="0" borderId="0" xfId="0" applyFont="1" applyAlignment="1">
      <alignment horizontal="right"/>
    </xf>
    <xf numFmtId="10" fontId="0" fillId="0" borderId="1" xfId="2" applyNumberFormat="1" applyFont="1" applyBorder="1"/>
    <xf numFmtId="0" fontId="5" fillId="0" borderId="1" xfId="0" applyFont="1" applyBorder="1" applyAlignment="1">
      <alignment horizontal="left" indent="1"/>
    </xf>
    <xf numFmtId="8" fontId="0" fillId="0" borderId="1" xfId="0" applyNumberFormat="1" applyBorder="1"/>
    <xf numFmtId="8" fontId="0" fillId="0" borderId="0" xfId="0" applyNumberFormat="1"/>
    <xf numFmtId="0" fontId="11" fillId="0" borderId="1" xfId="0" applyFont="1" applyBorder="1"/>
    <xf numFmtId="0" fontId="0" fillId="0" borderId="1" xfId="0" applyBorder="1" applyAlignment="1">
      <alignment horizontal="left" indent="1"/>
    </xf>
    <xf numFmtId="0" fontId="12" fillId="0" borderId="0" xfId="0" applyFont="1" applyAlignment="1">
      <alignment horizontal="center"/>
    </xf>
    <xf numFmtId="0" fontId="6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9" fontId="0" fillId="3" borderId="1" xfId="0" applyNumberFormat="1" applyFill="1" applyBorder="1"/>
    <xf numFmtId="17" fontId="0" fillId="3" borderId="1" xfId="0" applyNumberFormat="1" applyFill="1" applyBorder="1"/>
    <xf numFmtId="9" fontId="0" fillId="0" borderId="0" xfId="0" applyNumberFormat="1"/>
    <xf numFmtId="44" fontId="0" fillId="0" borderId="1" xfId="1" applyFont="1" applyBorder="1" applyAlignment="1">
      <alignment horizontal="right"/>
    </xf>
    <xf numFmtId="44" fontId="0" fillId="0" borderId="0" xfId="0" applyNumberFormat="1"/>
    <xf numFmtId="164" fontId="0" fillId="0" borderId="5" xfId="1" applyNumberFormat="1" applyFont="1" applyBorder="1"/>
    <xf numFmtId="164" fontId="0" fillId="0" borderId="7" xfId="1" applyNumberFormat="1" applyFont="1" applyBorder="1"/>
    <xf numFmtId="0" fontId="0" fillId="0" borderId="8" xfId="0" applyBorder="1"/>
    <xf numFmtId="44" fontId="0" fillId="0" borderId="8" xfId="1" applyFont="1" applyBorder="1" applyAlignment="1">
      <alignment horizontal="right"/>
    </xf>
    <xf numFmtId="165" fontId="0" fillId="0" borderId="8" xfId="1" quotePrefix="1" applyNumberFormat="1" applyFont="1" applyBorder="1"/>
    <xf numFmtId="165" fontId="0" fillId="0" borderId="9" xfId="1" quotePrefix="1" applyNumberFormat="1" applyFont="1" applyBorder="1"/>
    <xf numFmtId="0" fontId="0" fillId="0" borderId="2" xfId="0" applyBorder="1" applyAlignment="1">
      <alignment horizontal="center" vertical="center"/>
    </xf>
    <xf numFmtId="44" fontId="0" fillId="0" borderId="1" xfId="0" applyNumberFormat="1" applyBorder="1"/>
    <xf numFmtId="44" fontId="0" fillId="0" borderId="6" xfId="0" applyNumberFormat="1" applyBorder="1" applyAlignment="1">
      <alignment horizontal="center"/>
    </xf>
    <xf numFmtId="44" fontId="0" fillId="0" borderId="8" xfId="0" applyNumberFormat="1" applyBorder="1"/>
    <xf numFmtId="165" fontId="0" fillId="0" borderId="5" xfId="1" quotePrefix="1" applyNumberFormat="1" applyFont="1" applyBorder="1"/>
    <xf numFmtId="165" fontId="0" fillId="0" borderId="7" xfId="1" quotePrefix="1" applyNumberFormat="1" applyFont="1" applyBorder="1"/>
    <xf numFmtId="0" fontId="2" fillId="0" borderId="2" xfId="0" applyFont="1" applyBorder="1" applyAlignment="1">
      <alignment readingOrder="1"/>
    </xf>
    <xf numFmtId="0" fontId="2" fillId="0" borderId="15" xfId="0" applyFont="1" applyBorder="1" applyAlignment="1">
      <alignment horizontal="centerContinuous" readingOrder="1"/>
    </xf>
    <xf numFmtId="0" fontId="2" fillId="0" borderId="16" xfId="0" applyFont="1" applyBorder="1" applyAlignment="1">
      <alignment horizontal="centerContinuous" readingOrder="1"/>
    </xf>
    <xf numFmtId="0" fontId="2" fillId="0" borderId="17" xfId="0" applyFont="1" applyBorder="1" applyAlignment="1">
      <alignment horizontal="centerContinuous" readingOrder="1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18" xfId="0" applyBorder="1"/>
    <xf numFmtId="0" fontId="0" fillId="0" borderId="19" xfId="0" applyBorder="1"/>
    <xf numFmtId="164" fontId="0" fillId="0" borderId="20" xfId="1" applyNumberFormat="1" applyFont="1" applyBorder="1"/>
    <xf numFmtId="44" fontId="0" fillId="0" borderId="18" xfId="1" applyFont="1" applyBorder="1" applyAlignment="1">
      <alignment horizontal="right"/>
    </xf>
    <xf numFmtId="44" fontId="0" fillId="0" borderId="18" xfId="0" applyNumberFormat="1" applyBorder="1"/>
    <xf numFmtId="44" fontId="0" fillId="0" borderId="21" xfId="0" applyNumberFormat="1" applyBorder="1" applyAlignment="1">
      <alignment horizontal="center"/>
    </xf>
    <xf numFmtId="165" fontId="0" fillId="0" borderId="20" xfId="1" quotePrefix="1" applyNumberFormat="1" applyFont="1" applyBorder="1"/>
    <xf numFmtId="165" fontId="0" fillId="0" borderId="18" xfId="1" quotePrefix="1" applyNumberFormat="1" applyFont="1" applyBorder="1"/>
    <xf numFmtId="165" fontId="0" fillId="0" borderId="21" xfId="1" quotePrefix="1" applyNumberFormat="1" applyFont="1" applyBorder="1"/>
    <xf numFmtId="0" fontId="0" fillId="0" borderId="22" xfId="0" applyBorder="1"/>
    <xf numFmtId="0" fontId="0" fillId="0" borderId="23" xfId="0" applyBorder="1"/>
    <xf numFmtId="164" fontId="0" fillId="0" borderId="24" xfId="1" applyNumberFormat="1" applyFont="1" applyBorder="1"/>
    <xf numFmtId="44" fontId="0" fillId="0" borderId="22" xfId="1" applyFont="1" applyBorder="1" applyAlignment="1">
      <alignment horizontal="right"/>
    </xf>
    <xf numFmtId="44" fontId="0" fillId="0" borderId="22" xfId="0" applyNumberFormat="1" applyBorder="1"/>
    <xf numFmtId="44" fontId="0" fillId="0" borderId="25" xfId="0" applyNumberFormat="1" applyBorder="1" applyAlignment="1">
      <alignment horizontal="center"/>
    </xf>
    <xf numFmtId="165" fontId="0" fillId="0" borderId="24" xfId="1" quotePrefix="1" applyNumberFormat="1" applyFont="1" applyBorder="1"/>
    <xf numFmtId="165" fontId="0" fillId="0" borderId="22" xfId="1" quotePrefix="1" applyNumberFormat="1" applyFont="1" applyBorder="1"/>
    <xf numFmtId="165" fontId="0" fillId="0" borderId="25" xfId="1" quotePrefix="1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0" fillId="0" borderId="26" xfId="0" applyBorder="1"/>
    <xf numFmtId="0" fontId="0" fillId="0" borderId="27" xfId="0" applyBorder="1"/>
    <xf numFmtId="164" fontId="0" fillId="0" borderId="28" xfId="1" applyNumberFormat="1" applyFont="1" applyBorder="1"/>
    <xf numFmtId="44" fontId="0" fillId="0" borderId="26" xfId="1" applyFont="1" applyBorder="1" applyAlignment="1">
      <alignment horizontal="right"/>
    </xf>
    <xf numFmtId="44" fontId="0" fillId="0" borderId="26" xfId="0" applyNumberFormat="1" applyBorder="1"/>
    <xf numFmtId="44" fontId="0" fillId="0" borderId="29" xfId="0" applyNumberFormat="1" applyBorder="1" applyAlignment="1">
      <alignment horizontal="center"/>
    </xf>
    <xf numFmtId="165" fontId="0" fillId="0" borderId="28" xfId="1" quotePrefix="1" applyNumberFormat="1" applyFont="1" applyBorder="1"/>
    <xf numFmtId="165" fontId="0" fillId="0" borderId="26" xfId="1" quotePrefix="1" applyNumberFormat="1" applyFont="1" applyBorder="1"/>
    <xf numFmtId="165" fontId="0" fillId="0" borderId="29" xfId="1" quotePrefix="1" applyNumberFormat="1" applyFont="1" applyBorder="1"/>
    <xf numFmtId="0" fontId="0" fillId="0" borderId="1" xfId="0" applyBorder="1" applyAlignment="1">
      <alignment horizontal="right"/>
    </xf>
    <xf numFmtId="166" fontId="0" fillId="3" borderId="1" xfId="0" applyNumberFormat="1" applyFill="1" applyBorder="1"/>
    <xf numFmtId="0" fontId="7" fillId="3" borderId="1" xfId="0" applyFont="1" applyFill="1" applyBorder="1" applyAlignment="1">
      <alignment horizontal="center" vertical="top"/>
    </xf>
    <xf numFmtId="0" fontId="0" fillId="0" borderId="0" xfId="0" quotePrefix="1"/>
    <xf numFmtId="8" fontId="5" fillId="0" borderId="0" xfId="0" applyNumberFormat="1" applyFont="1"/>
    <xf numFmtId="0" fontId="0" fillId="0" borderId="1" xfId="0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quotePrefix="1" applyFont="1" applyBorder="1" applyAlignment="1">
      <alignment vertical="center" wrapText="1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0" xfId="0" applyFont="1" applyFill="1" applyAlignment="1">
      <alignment horizontal="center"/>
    </xf>
    <xf numFmtId="8" fontId="0" fillId="0" borderId="1" xfId="0" applyNumberFormat="1" applyBorder="1" applyAlignment="1">
      <alignment vertical="center"/>
    </xf>
    <xf numFmtId="8" fontId="0" fillId="0" borderId="32" xfId="0" applyNumberFormat="1" applyBorder="1"/>
    <xf numFmtId="0" fontId="5" fillId="0" borderId="1" xfId="0" applyFont="1" applyBorder="1" applyAlignment="1">
      <alignment horizontal="left" wrapText="1" indent="1"/>
    </xf>
  </cellXfs>
  <cellStyles count="3">
    <cellStyle name="Monétaire" xfId="1" builtinId="4"/>
    <cellStyle name="Normal" xfId="0" builtinId="0"/>
    <cellStyle name="Pourcentage" xfId="2" builtinId="5"/>
  </cellStyles>
  <dxfs count="2">
    <dxf>
      <font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Évolution </a:t>
            </a:r>
            <a:r>
              <a:rPr lang="fr-FR" baseline="0"/>
              <a:t>des primes</a:t>
            </a:r>
            <a:endParaRPr lang="fr-F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tableauDeBord!$A$10</c:f>
              <c:strCache>
                <c:ptCount val="1"/>
                <c:pt idx="0">
                  <c:v>Total primes</c:v>
                </c:pt>
              </c:strCache>
            </c:strRef>
          </c:tx>
          <c:invertIfNegative val="0"/>
          <c:cat>
            <c:numRef>
              <c:f>tableauDeBord!$B$5:$E$5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tableauDeBord!$B$10:$E$10</c:f>
              <c:numCache>
                <c:formatCode>_-* #\ ##0\ "€"_-;\-* #\ ##0\ "€"_-;_-* "-"??\ "€"_-;_-@_-</c:formatCode>
                <c:ptCount val="4"/>
                <c:pt idx="0">
                  <c:v>346109.71</c:v>
                </c:pt>
                <c:pt idx="1">
                  <c:v>319438.22000000003</c:v>
                </c:pt>
                <c:pt idx="2">
                  <c:v>298219.92</c:v>
                </c:pt>
                <c:pt idx="3">
                  <c:v>271623.46999999997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5-4BCC-917E-647FAE5EE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07296"/>
        <c:axId val="78177408"/>
      </c:barChart>
      <c:catAx>
        <c:axId val="616072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78177408"/>
        <c:crosses val="autoZero"/>
        <c:auto val="1"/>
        <c:lblAlgn val="ctr"/>
        <c:lblOffset val="100"/>
        <c:noMultiLvlLbl val="0"/>
      </c:catAx>
      <c:valAx>
        <c:axId val="78177408"/>
        <c:scaling>
          <c:orientation val="minMax"/>
          <c:min val="150000"/>
        </c:scaling>
        <c:delete val="0"/>
        <c:axPos val="r"/>
        <c:majorGridlines/>
        <c:numFmt formatCode="0" sourceLinked="0"/>
        <c:majorTickMark val="out"/>
        <c:minorTickMark val="none"/>
        <c:tickLblPos val="nextTo"/>
        <c:crossAx val="6160729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95250</xdr:rowOff>
    </xdr:from>
    <xdr:to>
      <xdr:col>11</xdr:col>
      <xdr:colOff>266700</xdr:colOff>
      <xdr:row>14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28"/>
  <sheetViews>
    <sheetView showGridLines="0" tabSelected="1" workbookViewId="0"/>
  </sheetViews>
  <sheetFormatPr baseColWidth="10" defaultColWidth="11.42578125" defaultRowHeight="15" x14ac:dyDescent="0.25"/>
  <cols>
    <col min="1" max="1" width="23.42578125" customWidth="1"/>
    <col min="2" max="2" width="19.42578125" bestFit="1" customWidth="1"/>
    <col min="3" max="3" width="6.85546875" bestFit="1" customWidth="1"/>
    <col min="4" max="4" width="19.28515625" bestFit="1" customWidth="1"/>
    <col min="5" max="5" width="12" bestFit="1" customWidth="1"/>
    <col min="6" max="6" width="10.7109375" bestFit="1" customWidth="1"/>
  </cols>
  <sheetData>
    <row r="1" spans="1:9" ht="15.75" x14ac:dyDescent="0.25">
      <c r="A1" s="37" t="s">
        <v>0</v>
      </c>
    </row>
    <row r="3" spans="1:9" x14ac:dyDescent="0.25">
      <c r="A3" s="23" t="s">
        <v>1</v>
      </c>
      <c r="B3" s="45">
        <f ca="1">NOW()</f>
        <v>43878.393768287038</v>
      </c>
    </row>
    <row r="4" spans="1:9" x14ac:dyDescent="0.25">
      <c r="I4" s="45"/>
    </row>
    <row r="5" spans="1:9" x14ac:dyDescent="0.25">
      <c r="A5" s="38" t="s">
        <v>2</v>
      </c>
      <c r="B5" s="39"/>
      <c r="D5" s="38" t="s">
        <v>3</v>
      </c>
      <c r="E5" s="38"/>
      <c r="I5" s="45"/>
    </row>
    <row r="6" spans="1:9" x14ac:dyDescent="0.25">
      <c r="A6" s="31" t="s">
        <v>4</v>
      </c>
      <c r="B6" s="54" t="s">
        <v>1171</v>
      </c>
      <c r="D6" s="4" t="s">
        <v>5</v>
      </c>
      <c r="E6" s="4" t="s">
        <v>37</v>
      </c>
    </row>
    <row r="7" spans="1:9" x14ac:dyDescent="0.25">
      <c r="A7" s="32" t="s">
        <v>7</v>
      </c>
      <c r="B7" s="55" t="s">
        <v>1193</v>
      </c>
    </row>
    <row r="8" spans="1:9" x14ac:dyDescent="0.25">
      <c r="A8" s="31" t="s">
        <v>8</v>
      </c>
      <c r="B8" s="55">
        <v>3</v>
      </c>
      <c r="D8" s="38" t="s">
        <v>2</v>
      </c>
      <c r="E8" s="125" t="s">
        <v>57</v>
      </c>
    </row>
    <row r="9" spans="1:9" x14ac:dyDescent="0.25">
      <c r="A9" s="31" t="s">
        <v>9</v>
      </c>
      <c r="B9" s="112" t="s">
        <v>10</v>
      </c>
      <c r="C9" s="33" t="str">
        <f>IF(AND(ISTEXT(LEFT(B9,2)),ISNUMBER(MID(B9,4,3)),ISTEXT(RIGHT(B9,2))),"","Erreur")</f>
        <v>Erreur</v>
      </c>
      <c r="D9" s="4" t="s">
        <v>11</v>
      </c>
      <c r="E9" s="4">
        <f ca="1">IF(DATE(YEAR(B3),MONTH(B10),DAY(B10))&gt;B3,YEAR(B3)-YEAR(B10)-1,YEAR(B3)-YEAR(B10))</f>
        <v>3</v>
      </c>
    </row>
    <row r="10" spans="1:9" x14ac:dyDescent="0.25">
      <c r="A10" s="31" t="s">
        <v>12</v>
      </c>
      <c r="B10" s="56">
        <v>42439</v>
      </c>
    </row>
    <row r="11" spans="1:9" x14ac:dyDescent="0.25">
      <c r="A11" s="31" t="s">
        <v>13</v>
      </c>
      <c r="B11" s="55" t="s">
        <v>14</v>
      </c>
      <c r="D11" s="38" t="s">
        <v>15</v>
      </c>
      <c r="E11" s="39"/>
    </row>
    <row r="12" spans="1:9" x14ac:dyDescent="0.25">
      <c r="A12" s="31" t="s">
        <v>16</v>
      </c>
      <c r="B12" s="57">
        <v>0.5</v>
      </c>
      <c r="D12" s="6" t="s">
        <v>17</v>
      </c>
      <c r="E12" s="35" t="s">
        <v>18</v>
      </c>
    </row>
    <row r="13" spans="1:9" x14ac:dyDescent="0.25">
      <c r="A13" s="31" t="s">
        <v>19</v>
      </c>
      <c r="B13" s="111">
        <v>9</v>
      </c>
      <c r="D13" s="51" t="s">
        <v>20</v>
      </c>
      <c r="E13" s="4"/>
      <c r="F13" s="50"/>
    </row>
    <row r="14" spans="1:9" x14ac:dyDescent="0.25">
      <c r="D14" s="48" t="s">
        <v>1308</v>
      </c>
      <c r="E14" s="49">
        <f>IFERROR(VLOOKUP(B8,param!$A$11:$B$22,2,FALSE),"")</f>
        <v>400</v>
      </c>
    </row>
    <row r="15" spans="1:9" ht="26.25" x14ac:dyDescent="0.25">
      <c r="D15" s="128" t="s">
        <v>1309</v>
      </c>
      <c r="E15" s="126">
        <f ca="1">-IFERROR(VLOOKUP(E9,param!$E$11:$F$21,2,TRUE)*E14,"")</f>
        <v>-19.600000000000001</v>
      </c>
    </row>
    <row r="16" spans="1:9" x14ac:dyDescent="0.25">
      <c r="A16" s="38" t="s">
        <v>22</v>
      </c>
      <c r="B16" s="39"/>
      <c r="D16" s="46" t="s">
        <v>23</v>
      </c>
      <c r="E16" s="127">
        <f ca="1">SUM(devis!E14:E15)*VLOOKUP(E6,param!B4:C7,2,FALSE)</f>
        <v>665.69999999999993</v>
      </c>
    </row>
    <row r="17" spans="1:6" x14ac:dyDescent="0.25">
      <c r="A17" s="31" t="s">
        <v>24</v>
      </c>
      <c r="B17" s="54" t="s">
        <v>25</v>
      </c>
    </row>
    <row r="18" spans="1:6" x14ac:dyDescent="0.25">
      <c r="A18" s="4" t="s">
        <v>26</v>
      </c>
      <c r="B18" s="55" t="s">
        <v>27</v>
      </c>
    </row>
    <row r="19" spans="1:6" x14ac:dyDescent="0.25">
      <c r="A19" s="31" t="s">
        <v>28</v>
      </c>
      <c r="B19" s="56">
        <v>23969</v>
      </c>
    </row>
    <row r="20" spans="1:6" x14ac:dyDescent="0.25">
      <c r="A20" s="31" t="s">
        <v>29</v>
      </c>
      <c r="B20" s="54" t="s">
        <v>30</v>
      </c>
    </row>
    <row r="21" spans="1:6" x14ac:dyDescent="0.25">
      <c r="A21" s="31" t="s">
        <v>31</v>
      </c>
      <c r="B21" s="58">
        <v>31229</v>
      </c>
    </row>
    <row r="22" spans="1:6" x14ac:dyDescent="0.25">
      <c r="A22" s="31" t="s">
        <v>32</v>
      </c>
      <c r="B22" s="54" t="s">
        <v>33</v>
      </c>
    </row>
    <row r="28" spans="1:6" x14ac:dyDescent="0.25">
      <c r="F28" s="1"/>
    </row>
  </sheetData>
  <dataValidations disablePrompts="1" count="1">
    <dataValidation type="list" allowBlank="1" showInputMessage="1" showErrorMessage="1" sqref="E6" xr:uid="{00000000-0002-0000-0000-000000000000}">
      <formula1>nomContrat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E142"/>
  <sheetViews>
    <sheetView showGridLines="0" workbookViewId="0"/>
  </sheetViews>
  <sheetFormatPr baseColWidth="10" defaultColWidth="11.42578125" defaultRowHeight="15" x14ac:dyDescent="0.25"/>
  <cols>
    <col min="1" max="1" width="12.140625" bestFit="1" customWidth="1"/>
    <col min="2" max="2" width="14.7109375" bestFit="1" customWidth="1"/>
    <col min="3" max="3" width="10.85546875" bestFit="1" customWidth="1"/>
    <col min="4" max="4" width="3" bestFit="1" customWidth="1"/>
    <col min="5" max="5" width="9.7109375" bestFit="1" customWidth="1"/>
    <col min="6" max="6" width="16.42578125" bestFit="1" customWidth="1"/>
    <col min="7" max="7" width="7.140625" bestFit="1" customWidth="1"/>
    <col min="14" max="14" width="8.85546875" customWidth="1"/>
    <col min="15" max="15" width="11.7109375" bestFit="1" customWidth="1"/>
    <col min="21" max="21" width="5.140625" bestFit="1" customWidth="1"/>
    <col min="22" max="22" width="6.85546875" bestFit="1" customWidth="1"/>
    <col min="23" max="23" width="7.7109375" bestFit="1" customWidth="1"/>
    <col min="24" max="24" width="7.85546875" bestFit="1" customWidth="1"/>
    <col min="25" max="25" width="7" bestFit="1" customWidth="1"/>
    <col min="26" max="26" width="7.5703125" bestFit="1" customWidth="1"/>
    <col min="27" max="27" width="9.7109375" bestFit="1" customWidth="1"/>
    <col min="28" max="28" width="8.42578125" bestFit="1" customWidth="1"/>
    <col min="29" max="29" width="7.85546875" bestFit="1" customWidth="1"/>
    <col min="30" max="30" width="7.42578125" bestFit="1" customWidth="1"/>
    <col min="31" max="31" width="11.7109375" bestFit="1" customWidth="1"/>
  </cols>
  <sheetData>
    <row r="1" spans="1:31" ht="15.75" x14ac:dyDescent="0.25">
      <c r="A1" s="37" t="s">
        <v>40</v>
      </c>
      <c r="F1" s="59"/>
      <c r="N1" s="34"/>
      <c r="O1" s="114"/>
    </row>
    <row r="2" spans="1:31" x14ac:dyDescent="0.25">
      <c r="N2" s="34"/>
      <c r="O2" s="114"/>
      <c r="U2" s="115">
        <v>1</v>
      </c>
      <c r="V2" s="115">
        <v>2</v>
      </c>
      <c r="W2" s="115">
        <v>3</v>
      </c>
      <c r="X2" s="115">
        <v>4</v>
      </c>
      <c r="Y2" s="115">
        <v>5</v>
      </c>
      <c r="Z2" s="115">
        <v>6</v>
      </c>
      <c r="AA2" s="115">
        <v>7</v>
      </c>
      <c r="AB2" s="115">
        <v>8</v>
      </c>
      <c r="AC2" s="115">
        <v>9</v>
      </c>
      <c r="AD2" s="115">
        <v>10</v>
      </c>
      <c r="AE2" s="115">
        <v>11</v>
      </c>
    </row>
    <row r="3" spans="1:31" x14ac:dyDescent="0.25">
      <c r="A3" s="4" t="s">
        <v>41</v>
      </c>
      <c r="B3" s="4" t="s">
        <v>42</v>
      </c>
      <c r="C3" s="4" t="s">
        <v>43</v>
      </c>
      <c r="E3" s="23" t="s">
        <v>44</v>
      </c>
      <c r="F3" s="1" t="s">
        <v>45</v>
      </c>
      <c r="N3" s="34"/>
      <c r="O3" s="114"/>
      <c r="U3" s="115" t="s">
        <v>1163</v>
      </c>
      <c r="V3" s="115" t="s">
        <v>1164</v>
      </c>
      <c r="W3" s="116" t="s">
        <v>1165</v>
      </c>
      <c r="X3" s="115" t="s">
        <v>1166</v>
      </c>
      <c r="Y3" s="117" t="s">
        <v>1167</v>
      </c>
      <c r="Z3" s="115" t="s">
        <v>1168</v>
      </c>
      <c r="AA3" s="115" t="s">
        <v>1169</v>
      </c>
      <c r="AB3" s="115" t="s">
        <v>1170</v>
      </c>
      <c r="AC3" s="115" t="s">
        <v>1171</v>
      </c>
      <c r="AD3" s="115" t="s">
        <v>1172</v>
      </c>
      <c r="AE3" s="115" t="s">
        <v>1173</v>
      </c>
    </row>
    <row r="4" spans="1:31" x14ac:dyDescent="0.25">
      <c r="A4" s="4">
        <v>1</v>
      </c>
      <c r="B4" s="4" t="s">
        <v>6</v>
      </c>
      <c r="C4" s="4">
        <v>1</v>
      </c>
      <c r="E4" s="4" t="s">
        <v>46</v>
      </c>
      <c r="F4" s="24">
        <v>0.33</v>
      </c>
      <c r="U4" s="118" t="s">
        <v>1174</v>
      </c>
      <c r="V4" s="118" t="s">
        <v>1175</v>
      </c>
      <c r="W4" s="118" t="s">
        <v>1176</v>
      </c>
      <c r="X4" s="118" t="s">
        <v>1177</v>
      </c>
      <c r="Y4" s="118" t="s">
        <v>1178</v>
      </c>
      <c r="Z4" s="118" t="s">
        <v>1179</v>
      </c>
      <c r="AA4" s="118" t="s">
        <v>1180</v>
      </c>
      <c r="AB4" s="118" t="s">
        <v>1181</v>
      </c>
      <c r="AC4" s="118" t="s">
        <v>1182</v>
      </c>
      <c r="AD4" s="118" t="s">
        <v>1183</v>
      </c>
      <c r="AE4" s="118" t="s">
        <v>1184</v>
      </c>
    </row>
    <row r="5" spans="1:31" x14ac:dyDescent="0.25">
      <c r="A5" s="4">
        <v>2</v>
      </c>
      <c r="B5" s="4" t="s">
        <v>36</v>
      </c>
      <c r="C5" s="4">
        <v>1.24</v>
      </c>
      <c r="E5" s="4" t="s">
        <v>47</v>
      </c>
      <c r="F5" s="44">
        <v>0.02</v>
      </c>
      <c r="U5" s="118" t="s">
        <v>1185</v>
      </c>
      <c r="V5" s="118" t="s">
        <v>1186</v>
      </c>
      <c r="W5" s="118" t="s">
        <v>1187</v>
      </c>
      <c r="X5" s="118" t="s">
        <v>1188</v>
      </c>
      <c r="Y5" s="118" t="s">
        <v>1189</v>
      </c>
      <c r="Z5" s="118" t="s">
        <v>1190</v>
      </c>
      <c r="AA5" s="118" t="s">
        <v>1191</v>
      </c>
      <c r="AB5" s="119" t="s">
        <v>1192</v>
      </c>
      <c r="AC5" s="118" t="s">
        <v>1193</v>
      </c>
      <c r="AD5" s="118" t="s">
        <v>1194</v>
      </c>
      <c r="AE5" s="118" t="s">
        <v>1195</v>
      </c>
    </row>
    <row r="6" spans="1:31" x14ac:dyDescent="0.25">
      <c r="A6" s="4">
        <v>3</v>
      </c>
      <c r="B6" s="4" t="s">
        <v>37</v>
      </c>
      <c r="C6" s="4">
        <v>1.75</v>
      </c>
      <c r="U6" s="118" t="s">
        <v>1196</v>
      </c>
      <c r="V6" s="118" t="s">
        <v>1197</v>
      </c>
      <c r="W6" s="118" t="s">
        <v>1198</v>
      </c>
      <c r="X6" s="118" t="s">
        <v>1199</v>
      </c>
      <c r="Y6" s="118" t="s">
        <v>1200</v>
      </c>
      <c r="Z6" s="118" t="s">
        <v>1201</v>
      </c>
      <c r="AA6" s="118" t="s">
        <v>1202</v>
      </c>
      <c r="AB6" s="118" t="s">
        <v>1203</v>
      </c>
      <c r="AC6" s="118" t="s">
        <v>1204</v>
      </c>
      <c r="AD6" s="118" t="s">
        <v>1205</v>
      </c>
      <c r="AE6" s="118" t="s">
        <v>1206</v>
      </c>
    </row>
    <row r="7" spans="1:31" x14ac:dyDescent="0.25">
      <c r="A7" s="4">
        <v>4</v>
      </c>
      <c r="B7" s="4" t="s">
        <v>38</v>
      </c>
      <c r="C7" s="4">
        <v>2.2000000000000002</v>
      </c>
      <c r="E7" s="4" t="s">
        <v>48</v>
      </c>
      <c r="F7" s="47">
        <v>0.13819999999999999</v>
      </c>
      <c r="U7" s="118" t="s">
        <v>1207</v>
      </c>
      <c r="V7" s="118" t="s">
        <v>1208</v>
      </c>
      <c r="W7" s="118" t="s">
        <v>1209</v>
      </c>
      <c r="Y7" s="118" t="s">
        <v>1210</v>
      </c>
      <c r="Z7" s="118" t="s">
        <v>1211</v>
      </c>
      <c r="AA7" s="118" t="s">
        <v>1212</v>
      </c>
      <c r="AB7" s="118" t="s">
        <v>1213</v>
      </c>
      <c r="AC7" s="118" t="s">
        <v>1214</v>
      </c>
      <c r="AD7" s="118" t="s">
        <v>1215</v>
      </c>
      <c r="AE7" s="118" t="s">
        <v>1216</v>
      </c>
    </row>
    <row r="8" spans="1:31" x14ac:dyDescent="0.25">
      <c r="U8" s="118" t="s">
        <v>1217</v>
      </c>
      <c r="V8" s="118" t="s">
        <v>1218</v>
      </c>
      <c r="W8" s="118" t="s">
        <v>1219</v>
      </c>
      <c r="Y8" s="118" t="s">
        <v>1220</v>
      </c>
      <c r="Z8" s="118" t="s">
        <v>1221</v>
      </c>
      <c r="AA8" s="118" t="s">
        <v>1222</v>
      </c>
      <c r="AB8" s="118" t="s">
        <v>1223</v>
      </c>
      <c r="AC8" s="118" t="s">
        <v>1224</v>
      </c>
      <c r="AD8" s="118" t="s">
        <v>1225</v>
      </c>
      <c r="AE8" s="118" t="s">
        <v>1226</v>
      </c>
    </row>
    <row r="9" spans="1:31" x14ac:dyDescent="0.25">
      <c r="A9" s="41" t="s">
        <v>49</v>
      </c>
      <c r="B9" s="42"/>
      <c r="C9" s="42"/>
      <c r="D9" s="42"/>
      <c r="E9" s="23" t="s">
        <v>50</v>
      </c>
      <c r="G9" s="42"/>
      <c r="N9" s="23" t="s">
        <v>1227</v>
      </c>
      <c r="U9" s="118" t="s">
        <v>1228</v>
      </c>
      <c r="V9" s="118" t="s">
        <v>1229</v>
      </c>
      <c r="W9" s="118" t="s">
        <v>1230</v>
      </c>
      <c r="Y9" s="118" t="s">
        <v>1231</v>
      </c>
      <c r="Z9" s="118" t="s">
        <v>1232</v>
      </c>
      <c r="AA9" s="118" t="s">
        <v>1233</v>
      </c>
      <c r="AB9" s="118" t="s">
        <v>1234</v>
      </c>
      <c r="AC9" s="118" t="s">
        <v>1235</v>
      </c>
      <c r="AD9" s="118" t="s">
        <v>1236</v>
      </c>
      <c r="AE9" s="118" t="s">
        <v>1237</v>
      </c>
    </row>
    <row r="10" spans="1:31" x14ac:dyDescent="0.25">
      <c r="A10" s="36" t="s">
        <v>51</v>
      </c>
      <c r="B10" s="36" t="s">
        <v>52</v>
      </c>
      <c r="E10" s="2" t="s">
        <v>21</v>
      </c>
      <c r="F10" s="3" t="s">
        <v>53</v>
      </c>
      <c r="N10" s="120" t="s">
        <v>1238</v>
      </c>
      <c r="O10" s="121" t="s">
        <v>24</v>
      </c>
      <c r="Q10" s="23" t="s">
        <v>7</v>
      </c>
      <c r="U10" s="118" t="s">
        <v>1239</v>
      </c>
      <c r="V10" s="118" t="s">
        <v>1240</v>
      </c>
      <c r="W10" s="118" t="s">
        <v>1241</v>
      </c>
      <c r="Y10" s="118" t="s">
        <v>1242</v>
      </c>
      <c r="Z10" s="118" t="s">
        <v>1243</v>
      </c>
      <c r="AA10" s="118" t="s">
        <v>1244</v>
      </c>
      <c r="AB10" s="118" t="s">
        <v>1245</v>
      </c>
      <c r="AC10" s="118" t="s">
        <v>1246</v>
      </c>
      <c r="AD10" s="118" t="s">
        <v>1247</v>
      </c>
      <c r="AE10" s="118" t="s">
        <v>1248</v>
      </c>
    </row>
    <row r="11" spans="1:31" x14ac:dyDescent="0.25">
      <c r="A11" s="4">
        <v>2</v>
      </c>
      <c r="B11" s="4">
        <v>350</v>
      </c>
      <c r="E11" s="4">
        <v>0</v>
      </c>
      <c r="F11" s="110">
        <v>0</v>
      </c>
      <c r="N11" s="115">
        <v>1</v>
      </c>
      <c r="O11" s="115" t="s">
        <v>1163</v>
      </c>
      <c r="Q11" s="122" t="s">
        <v>1227</v>
      </c>
      <c r="R11" s="122" t="s">
        <v>7</v>
      </c>
      <c r="S11" s="122" t="s">
        <v>1249</v>
      </c>
      <c r="U11" s="118" t="s">
        <v>1250</v>
      </c>
      <c r="V11" s="118" t="s">
        <v>1251</v>
      </c>
      <c r="W11" s="118" t="s">
        <v>1252</v>
      </c>
      <c r="Z11" s="118" t="s">
        <v>1253</v>
      </c>
      <c r="AA11" s="118" t="s">
        <v>1254</v>
      </c>
      <c r="AB11" s="118" t="s">
        <v>1255</v>
      </c>
      <c r="AC11" s="118" t="s">
        <v>1256</v>
      </c>
      <c r="AD11" s="118" t="s">
        <v>1257</v>
      </c>
      <c r="AE11" s="118" t="s">
        <v>1258</v>
      </c>
    </row>
    <row r="12" spans="1:31" x14ac:dyDescent="0.25">
      <c r="A12" s="4">
        <v>3</v>
      </c>
      <c r="B12" s="4">
        <v>400</v>
      </c>
      <c r="E12" s="4">
        <v>1</v>
      </c>
      <c r="F12" s="110">
        <v>0</v>
      </c>
      <c r="N12" s="115">
        <v>2</v>
      </c>
      <c r="O12" s="115" t="s">
        <v>1164</v>
      </c>
      <c r="Q12" s="123">
        <v>1</v>
      </c>
      <c r="R12" s="118" t="s">
        <v>1174</v>
      </c>
      <c r="S12" s="124">
        <v>5</v>
      </c>
      <c r="U12" s="118" t="s">
        <v>1259</v>
      </c>
      <c r="V12" s="118" t="s">
        <v>1260</v>
      </c>
      <c r="W12" s="118" t="s">
        <v>1261</v>
      </c>
      <c r="Z12" s="118" t="s">
        <v>1262</v>
      </c>
      <c r="AA12" s="118" t="s">
        <v>1263</v>
      </c>
      <c r="AB12" s="118" t="s">
        <v>1264</v>
      </c>
      <c r="AC12" s="118" t="s">
        <v>1265</v>
      </c>
      <c r="AD12" s="118" t="s">
        <v>1266</v>
      </c>
      <c r="AE12" s="118" t="s">
        <v>1267</v>
      </c>
    </row>
    <row r="13" spans="1:31" x14ac:dyDescent="0.25">
      <c r="A13" s="4">
        <v>4</v>
      </c>
      <c r="B13" s="4">
        <v>450</v>
      </c>
      <c r="E13" s="4">
        <v>2</v>
      </c>
      <c r="F13" s="43">
        <v>2.5000000000000001E-2</v>
      </c>
      <c r="N13" s="115">
        <v>3</v>
      </c>
      <c r="O13" s="116" t="s">
        <v>1165</v>
      </c>
      <c r="Q13" s="123">
        <v>1</v>
      </c>
      <c r="R13" s="118" t="s">
        <v>1185</v>
      </c>
      <c r="S13" s="124">
        <v>4</v>
      </c>
      <c r="U13" s="118" t="s">
        <v>1268</v>
      </c>
      <c r="V13" s="118" t="s">
        <v>1269</v>
      </c>
      <c r="W13" s="118" t="s">
        <v>1270</v>
      </c>
      <c r="AA13" s="118" t="s">
        <v>1271</v>
      </c>
      <c r="AB13" s="118" t="s">
        <v>1272</v>
      </c>
      <c r="AC13" s="118" t="s">
        <v>1273</v>
      </c>
      <c r="AD13" s="118" t="s">
        <v>1274</v>
      </c>
      <c r="AE13" s="118" t="s">
        <v>1275</v>
      </c>
    </row>
    <row r="14" spans="1:31" ht="17.25" customHeight="1" x14ac:dyDescent="0.25">
      <c r="A14" s="4">
        <v>5</v>
      </c>
      <c r="B14" s="4">
        <v>500</v>
      </c>
      <c r="E14" s="4">
        <v>3</v>
      </c>
      <c r="F14" s="43">
        <v>4.9000000000000002E-2</v>
      </c>
      <c r="N14" s="115">
        <v>4</v>
      </c>
      <c r="O14" s="115" t="s">
        <v>1166</v>
      </c>
      <c r="Q14" s="123">
        <v>1</v>
      </c>
      <c r="R14" s="118" t="s">
        <v>1196</v>
      </c>
      <c r="S14" s="124">
        <v>5</v>
      </c>
      <c r="U14" s="118" t="s">
        <v>1276</v>
      </c>
      <c r="V14" s="118" t="s">
        <v>1277</v>
      </c>
      <c r="W14" s="118" t="s">
        <v>1278</v>
      </c>
      <c r="AA14" s="118" t="s">
        <v>1279</v>
      </c>
      <c r="AB14" s="118" t="s">
        <v>1280</v>
      </c>
      <c r="AC14" s="118" t="s">
        <v>1281</v>
      </c>
      <c r="AD14" s="118" t="s">
        <v>1282</v>
      </c>
      <c r="AE14" s="118" t="s">
        <v>1283</v>
      </c>
    </row>
    <row r="15" spans="1:31" x14ac:dyDescent="0.25">
      <c r="A15" s="4">
        <v>6</v>
      </c>
      <c r="B15" s="4">
        <v>550</v>
      </c>
      <c r="E15" s="4">
        <v>4</v>
      </c>
      <c r="F15" s="43">
        <v>7.2999999999999995E-2</v>
      </c>
      <c r="N15" s="115">
        <v>5</v>
      </c>
      <c r="O15" s="117" t="s">
        <v>1167</v>
      </c>
      <c r="Q15" s="123">
        <v>1</v>
      </c>
      <c r="R15" s="118" t="s">
        <v>1207</v>
      </c>
      <c r="S15" s="124">
        <v>8</v>
      </c>
      <c r="V15" s="118" t="s">
        <v>1284</v>
      </c>
      <c r="W15" s="118" t="s">
        <v>1285</v>
      </c>
      <c r="AA15" s="118" t="s">
        <v>1286</v>
      </c>
      <c r="AB15" s="118" t="s">
        <v>1287</v>
      </c>
      <c r="AC15" s="118" t="s">
        <v>1288</v>
      </c>
      <c r="AE15" s="118" t="s">
        <v>1289</v>
      </c>
    </row>
    <row r="16" spans="1:31" x14ac:dyDescent="0.25">
      <c r="A16" s="4">
        <v>7</v>
      </c>
      <c r="B16" s="4">
        <v>610</v>
      </c>
      <c r="E16" s="4">
        <v>5</v>
      </c>
      <c r="F16" s="43">
        <v>9.6000000000000002E-2</v>
      </c>
      <c r="N16" s="115">
        <v>6</v>
      </c>
      <c r="O16" s="115" t="s">
        <v>1168</v>
      </c>
      <c r="Q16" s="123">
        <v>1</v>
      </c>
      <c r="R16" s="118" t="s">
        <v>1217</v>
      </c>
      <c r="S16" s="124">
        <v>8</v>
      </c>
      <c r="W16" s="118" t="s">
        <v>1290</v>
      </c>
      <c r="AA16" s="118" t="s">
        <v>1291</v>
      </c>
      <c r="AB16" s="118" t="s">
        <v>1292</v>
      </c>
      <c r="AC16" s="118" t="s">
        <v>1293</v>
      </c>
      <c r="AE16" s="118" t="s">
        <v>1294</v>
      </c>
    </row>
    <row r="17" spans="1:29" x14ac:dyDescent="0.25">
      <c r="A17" s="4">
        <v>8</v>
      </c>
      <c r="B17" s="4">
        <v>650</v>
      </c>
      <c r="E17" s="4">
        <v>6</v>
      </c>
      <c r="F17" s="43">
        <v>0.11899999999999999</v>
      </c>
      <c r="N17" s="115">
        <v>7</v>
      </c>
      <c r="O17" s="115" t="s">
        <v>1169</v>
      </c>
      <c r="Q17" s="123">
        <v>1</v>
      </c>
      <c r="R17" s="118" t="s">
        <v>1228</v>
      </c>
      <c r="S17" s="124">
        <v>8</v>
      </c>
      <c r="W17" s="118" t="s">
        <v>1295</v>
      </c>
      <c r="AA17" s="118" t="s">
        <v>1296</v>
      </c>
      <c r="AB17" s="118" t="s">
        <v>1297</v>
      </c>
      <c r="AC17" s="118" t="s">
        <v>1298</v>
      </c>
    </row>
    <row r="18" spans="1:29" x14ac:dyDescent="0.25">
      <c r="A18" s="4">
        <v>9</v>
      </c>
      <c r="B18" s="4">
        <v>710</v>
      </c>
      <c r="E18" s="4">
        <v>7</v>
      </c>
      <c r="F18" s="43">
        <v>0.14099999999999999</v>
      </c>
      <c r="N18" s="115">
        <v>8</v>
      </c>
      <c r="O18" s="115" t="s">
        <v>1170</v>
      </c>
      <c r="Q18" s="123">
        <v>1</v>
      </c>
      <c r="R18" s="118" t="s">
        <v>1239</v>
      </c>
      <c r="S18" s="124">
        <v>12</v>
      </c>
      <c r="W18" s="118" t="s">
        <v>1299</v>
      </c>
      <c r="AB18" s="118" t="s">
        <v>1300</v>
      </c>
      <c r="AC18" s="118" t="s">
        <v>1301</v>
      </c>
    </row>
    <row r="19" spans="1:29" x14ac:dyDescent="0.25">
      <c r="A19" s="4">
        <v>10</v>
      </c>
      <c r="B19" s="4">
        <v>750</v>
      </c>
      <c r="E19" s="4">
        <v>8</v>
      </c>
      <c r="F19" s="43">
        <v>0.16200000000000001</v>
      </c>
      <c r="N19" s="115">
        <v>9</v>
      </c>
      <c r="O19" s="115" t="s">
        <v>1171</v>
      </c>
      <c r="Q19" s="123">
        <v>1</v>
      </c>
      <c r="R19" s="118" t="s">
        <v>1250</v>
      </c>
      <c r="S19" s="124">
        <v>5</v>
      </c>
      <c r="AB19" s="118" t="s">
        <v>1302</v>
      </c>
    </row>
    <row r="20" spans="1:29" x14ac:dyDescent="0.25">
      <c r="A20" s="4">
        <v>11</v>
      </c>
      <c r="B20" s="4">
        <v>800</v>
      </c>
      <c r="E20" s="4">
        <v>9</v>
      </c>
      <c r="F20" s="43">
        <v>0.183</v>
      </c>
      <c r="N20" s="115">
        <v>10</v>
      </c>
      <c r="O20" s="115" t="s">
        <v>1172</v>
      </c>
      <c r="Q20" s="123">
        <v>1</v>
      </c>
      <c r="R20" s="118" t="s">
        <v>1259</v>
      </c>
      <c r="S20" s="124">
        <v>5</v>
      </c>
      <c r="AB20" s="118" t="s">
        <v>1303</v>
      </c>
    </row>
    <row r="21" spans="1:29" x14ac:dyDescent="0.25">
      <c r="A21" s="4">
        <v>12</v>
      </c>
      <c r="B21" s="4">
        <v>850</v>
      </c>
      <c r="D21" s="40"/>
      <c r="E21" s="4">
        <v>10</v>
      </c>
      <c r="F21" s="43">
        <v>0.20399999999999999</v>
      </c>
      <c r="N21" s="115">
        <v>11</v>
      </c>
      <c r="O21" s="115" t="s">
        <v>1173</v>
      </c>
      <c r="Q21" s="123">
        <v>1</v>
      </c>
      <c r="R21" s="118" t="s">
        <v>1268</v>
      </c>
      <c r="S21" s="124">
        <v>8</v>
      </c>
      <c r="AB21" s="118" t="s">
        <v>1304</v>
      </c>
    </row>
    <row r="22" spans="1:29" x14ac:dyDescent="0.25">
      <c r="A22" s="4">
        <v>13</v>
      </c>
      <c r="B22" s="4">
        <v>900</v>
      </c>
      <c r="Q22" s="123">
        <v>1</v>
      </c>
      <c r="R22" s="118" t="s">
        <v>1276</v>
      </c>
      <c r="S22" s="124">
        <v>8</v>
      </c>
      <c r="AB22" s="118" t="s">
        <v>1305</v>
      </c>
    </row>
    <row r="23" spans="1:29" x14ac:dyDescent="0.25">
      <c r="Q23" s="123">
        <v>1</v>
      </c>
      <c r="R23" s="118" t="s">
        <v>1306</v>
      </c>
      <c r="S23" s="124">
        <v>5</v>
      </c>
      <c r="AB23" s="118" t="s">
        <v>1307</v>
      </c>
    </row>
    <row r="24" spans="1:29" x14ac:dyDescent="0.25">
      <c r="Q24" s="123">
        <v>2</v>
      </c>
      <c r="R24" s="118" t="s">
        <v>1175</v>
      </c>
      <c r="S24" s="124">
        <v>3</v>
      </c>
    </row>
    <row r="25" spans="1:29" x14ac:dyDescent="0.25">
      <c r="Q25" s="123">
        <v>2</v>
      </c>
      <c r="R25" s="118" t="s">
        <v>1186</v>
      </c>
      <c r="S25" s="124">
        <v>5</v>
      </c>
    </row>
    <row r="26" spans="1:29" x14ac:dyDescent="0.25">
      <c r="Q26" s="123">
        <v>2</v>
      </c>
      <c r="R26" s="118" t="s">
        <v>1197</v>
      </c>
      <c r="S26" s="124">
        <v>3</v>
      </c>
    </row>
    <row r="27" spans="1:29" x14ac:dyDescent="0.25">
      <c r="Q27" s="123">
        <v>2</v>
      </c>
      <c r="R27" s="118" t="s">
        <v>1208</v>
      </c>
      <c r="S27" s="124">
        <v>5</v>
      </c>
    </row>
    <row r="28" spans="1:29" x14ac:dyDescent="0.25">
      <c r="Q28" s="123">
        <v>2</v>
      </c>
      <c r="R28" s="118" t="s">
        <v>1218</v>
      </c>
      <c r="S28" s="124">
        <v>5</v>
      </c>
    </row>
    <row r="29" spans="1:29" x14ac:dyDescent="0.25">
      <c r="Q29" s="123">
        <v>2</v>
      </c>
      <c r="R29" s="118" t="s">
        <v>1229</v>
      </c>
      <c r="S29" s="124">
        <v>8</v>
      </c>
    </row>
    <row r="30" spans="1:29" x14ac:dyDescent="0.25">
      <c r="Q30" s="123">
        <v>2</v>
      </c>
      <c r="R30" s="118" t="s">
        <v>1240</v>
      </c>
      <c r="S30" s="124">
        <v>13</v>
      </c>
    </row>
    <row r="31" spans="1:29" x14ac:dyDescent="0.25">
      <c r="Q31" s="123">
        <v>2</v>
      </c>
      <c r="R31" s="118" t="s">
        <v>1251</v>
      </c>
      <c r="S31" s="124">
        <v>5</v>
      </c>
    </row>
    <row r="32" spans="1:29" x14ac:dyDescent="0.25">
      <c r="Q32" s="123">
        <v>2</v>
      </c>
      <c r="R32" s="118" t="s">
        <v>1260</v>
      </c>
      <c r="S32" s="124">
        <v>5</v>
      </c>
    </row>
    <row r="33" spans="17:19" x14ac:dyDescent="0.25">
      <c r="Q33" s="123">
        <v>2</v>
      </c>
      <c r="R33" s="118" t="s">
        <v>1269</v>
      </c>
      <c r="S33" s="124">
        <v>8</v>
      </c>
    </row>
    <row r="34" spans="17:19" x14ac:dyDescent="0.25">
      <c r="Q34" s="123">
        <v>2</v>
      </c>
      <c r="R34" s="118" t="s">
        <v>1277</v>
      </c>
      <c r="S34" s="124">
        <v>8</v>
      </c>
    </row>
    <row r="35" spans="17:19" x14ac:dyDescent="0.25">
      <c r="Q35" s="123">
        <v>2</v>
      </c>
      <c r="R35" s="118" t="s">
        <v>1284</v>
      </c>
      <c r="S35" s="124">
        <v>8</v>
      </c>
    </row>
    <row r="36" spans="17:19" x14ac:dyDescent="0.25">
      <c r="Q36" s="123">
        <v>3</v>
      </c>
      <c r="R36" s="118" t="s">
        <v>1176</v>
      </c>
      <c r="S36" s="124">
        <v>4</v>
      </c>
    </row>
    <row r="37" spans="17:19" x14ac:dyDescent="0.25">
      <c r="Q37" s="123">
        <v>3</v>
      </c>
      <c r="R37" s="118" t="s">
        <v>1187</v>
      </c>
      <c r="S37" s="124">
        <v>2</v>
      </c>
    </row>
    <row r="38" spans="17:19" x14ac:dyDescent="0.25">
      <c r="Q38" s="123">
        <v>3</v>
      </c>
      <c r="R38" s="118" t="s">
        <v>1198</v>
      </c>
      <c r="S38" s="124">
        <v>3</v>
      </c>
    </row>
    <row r="39" spans="17:19" x14ac:dyDescent="0.25">
      <c r="Q39" s="123">
        <v>3</v>
      </c>
      <c r="R39" s="118" t="s">
        <v>1209</v>
      </c>
      <c r="S39" s="124">
        <v>3</v>
      </c>
    </row>
    <row r="40" spans="17:19" x14ac:dyDescent="0.25">
      <c r="Q40" s="123">
        <v>3</v>
      </c>
      <c r="R40" s="118" t="s">
        <v>1219</v>
      </c>
      <c r="S40" s="124">
        <v>4</v>
      </c>
    </row>
    <row r="41" spans="17:19" x14ac:dyDescent="0.25">
      <c r="Q41" s="123">
        <v>3</v>
      </c>
      <c r="R41" s="118" t="s">
        <v>1230</v>
      </c>
      <c r="S41" s="124">
        <v>5</v>
      </c>
    </row>
    <row r="42" spans="17:19" x14ac:dyDescent="0.25">
      <c r="Q42" s="123">
        <v>3</v>
      </c>
      <c r="R42" s="118" t="s">
        <v>1241</v>
      </c>
      <c r="S42" s="124">
        <v>7</v>
      </c>
    </row>
    <row r="43" spans="17:19" x14ac:dyDescent="0.25">
      <c r="Q43" s="123">
        <v>3</v>
      </c>
      <c r="R43" s="118" t="s">
        <v>1252</v>
      </c>
      <c r="S43" s="124">
        <v>6</v>
      </c>
    </row>
    <row r="44" spans="17:19" x14ac:dyDescent="0.25">
      <c r="Q44" s="123">
        <v>3</v>
      </c>
      <c r="R44" s="118" t="s">
        <v>1261</v>
      </c>
      <c r="S44" s="124">
        <v>4</v>
      </c>
    </row>
    <row r="45" spans="17:19" x14ac:dyDescent="0.25">
      <c r="Q45" s="123">
        <v>3</v>
      </c>
      <c r="R45" s="118" t="s">
        <v>1270</v>
      </c>
      <c r="S45" s="124">
        <v>5</v>
      </c>
    </row>
    <row r="46" spans="17:19" x14ac:dyDescent="0.25">
      <c r="Q46" s="123">
        <v>3</v>
      </c>
      <c r="R46" s="118" t="s">
        <v>1278</v>
      </c>
      <c r="S46" s="124">
        <v>5</v>
      </c>
    </row>
    <row r="47" spans="17:19" x14ac:dyDescent="0.25">
      <c r="Q47" s="123">
        <v>3</v>
      </c>
      <c r="R47" s="118" t="s">
        <v>1285</v>
      </c>
      <c r="S47" s="124">
        <v>5</v>
      </c>
    </row>
    <row r="48" spans="17:19" x14ac:dyDescent="0.25">
      <c r="Q48" s="123">
        <v>3</v>
      </c>
      <c r="R48" s="118" t="s">
        <v>1290</v>
      </c>
      <c r="S48" s="124">
        <v>5</v>
      </c>
    </row>
    <row r="49" spans="17:19" x14ac:dyDescent="0.25">
      <c r="Q49" s="123">
        <v>3</v>
      </c>
      <c r="R49" s="118" t="s">
        <v>1295</v>
      </c>
      <c r="S49" s="124">
        <v>2</v>
      </c>
    </row>
    <row r="50" spans="17:19" x14ac:dyDescent="0.25">
      <c r="Q50" s="123">
        <v>3</v>
      </c>
      <c r="R50" s="118" t="s">
        <v>1299</v>
      </c>
      <c r="S50" s="124">
        <v>4</v>
      </c>
    </row>
    <row r="51" spans="17:19" x14ac:dyDescent="0.25">
      <c r="Q51" s="123">
        <v>4</v>
      </c>
      <c r="R51" s="118" t="s">
        <v>1177</v>
      </c>
      <c r="S51" s="124">
        <v>3</v>
      </c>
    </row>
    <row r="52" spans="17:19" x14ac:dyDescent="0.25">
      <c r="Q52" s="123">
        <v>4</v>
      </c>
      <c r="R52" s="118" t="s">
        <v>1188</v>
      </c>
      <c r="S52" s="124">
        <v>3</v>
      </c>
    </row>
    <row r="53" spans="17:19" x14ac:dyDescent="0.25">
      <c r="Q53" s="123">
        <v>4</v>
      </c>
      <c r="R53" s="118" t="s">
        <v>1199</v>
      </c>
      <c r="S53" s="124">
        <v>3</v>
      </c>
    </row>
    <row r="54" spans="17:19" x14ac:dyDescent="0.25">
      <c r="Q54" s="123">
        <v>5</v>
      </c>
      <c r="R54" s="118" t="s">
        <v>1178</v>
      </c>
      <c r="S54" s="124">
        <v>2</v>
      </c>
    </row>
    <row r="55" spans="17:19" x14ac:dyDescent="0.25">
      <c r="Q55" s="123">
        <v>5</v>
      </c>
      <c r="R55" s="118" t="s">
        <v>1189</v>
      </c>
      <c r="S55" s="124">
        <v>2</v>
      </c>
    </row>
    <row r="56" spans="17:19" x14ac:dyDescent="0.25">
      <c r="Q56" s="123">
        <v>5</v>
      </c>
      <c r="R56" s="118" t="s">
        <v>1200</v>
      </c>
      <c r="S56" s="124">
        <v>6</v>
      </c>
    </row>
    <row r="57" spans="17:19" x14ac:dyDescent="0.25">
      <c r="Q57" s="123">
        <v>5</v>
      </c>
      <c r="R57" s="118" t="s">
        <v>1210</v>
      </c>
      <c r="S57" s="124">
        <v>2</v>
      </c>
    </row>
    <row r="58" spans="17:19" x14ac:dyDescent="0.25">
      <c r="Q58" s="123">
        <v>5</v>
      </c>
      <c r="R58" s="118" t="s">
        <v>1220</v>
      </c>
      <c r="S58" s="124">
        <v>2</v>
      </c>
    </row>
    <row r="59" spans="17:19" x14ac:dyDescent="0.25">
      <c r="Q59" s="123">
        <v>5</v>
      </c>
      <c r="R59" s="118" t="s">
        <v>1231</v>
      </c>
      <c r="S59" s="124">
        <v>2</v>
      </c>
    </row>
    <row r="60" spans="17:19" x14ac:dyDescent="0.25">
      <c r="Q60" s="123">
        <v>5</v>
      </c>
      <c r="R60" s="118" t="s">
        <v>1242</v>
      </c>
      <c r="S60" s="124">
        <v>5</v>
      </c>
    </row>
    <row r="61" spans="17:19" x14ac:dyDescent="0.25">
      <c r="Q61" s="123">
        <v>6</v>
      </c>
      <c r="R61" s="118" t="s">
        <v>1179</v>
      </c>
      <c r="S61" s="124">
        <v>4</v>
      </c>
    </row>
    <row r="62" spans="17:19" x14ac:dyDescent="0.25">
      <c r="Q62" s="123">
        <v>6</v>
      </c>
      <c r="R62" s="118" t="s">
        <v>1190</v>
      </c>
      <c r="S62" s="124">
        <v>3</v>
      </c>
    </row>
    <row r="63" spans="17:19" x14ac:dyDescent="0.25">
      <c r="Q63" s="123">
        <v>6</v>
      </c>
      <c r="R63" s="118" t="s">
        <v>1201</v>
      </c>
      <c r="S63" s="124">
        <v>4</v>
      </c>
    </row>
    <row r="64" spans="17:19" x14ac:dyDescent="0.25">
      <c r="Q64" s="123">
        <v>6</v>
      </c>
      <c r="R64" s="118" t="s">
        <v>1211</v>
      </c>
      <c r="S64" s="124">
        <v>3</v>
      </c>
    </row>
    <row r="65" spans="17:19" x14ac:dyDescent="0.25">
      <c r="Q65" s="123">
        <v>6</v>
      </c>
      <c r="R65" s="118" t="s">
        <v>1221</v>
      </c>
      <c r="S65" s="124">
        <v>2</v>
      </c>
    </row>
    <row r="66" spans="17:19" x14ac:dyDescent="0.25">
      <c r="Q66" s="123">
        <v>6</v>
      </c>
      <c r="R66" s="118" t="s">
        <v>1232</v>
      </c>
      <c r="S66" s="124">
        <v>5</v>
      </c>
    </row>
    <row r="67" spans="17:19" x14ac:dyDescent="0.25">
      <c r="Q67" s="123">
        <v>6</v>
      </c>
      <c r="R67" s="118" t="s">
        <v>1243</v>
      </c>
      <c r="S67" s="124">
        <v>5</v>
      </c>
    </row>
    <row r="68" spans="17:19" x14ac:dyDescent="0.25">
      <c r="Q68" s="123">
        <v>6</v>
      </c>
      <c r="R68" s="118" t="s">
        <v>1253</v>
      </c>
      <c r="S68" s="124">
        <v>6</v>
      </c>
    </row>
    <row r="69" spans="17:19" x14ac:dyDescent="0.25">
      <c r="Q69" s="123">
        <v>6</v>
      </c>
      <c r="R69" s="118" t="s">
        <v>1262</v>
      </c>
      <c r="S69" s="124">
        <v>6</v>
      </c>
    </row>
    <row r="70" spans="17:19" x14ac:dyDescent="0.25">
      <c r="Q70" s="115">
        <v>7</v>
      </c>
      <c r="R70" s="118" t="s">
        <v>1180</v>
      </c>
      <c r="S70" s="124">
        <v>5</v>
      </c>
    </row>
    <row r="71" spans="17:19" x14ac:dyDescent="0.25">
      <c r="Q71" s="115">
        <v>7</v>
      </c>
      <c r="R71" s="118" t="s">
        <v>1191</v>
      </c>
      <c r="S71" s="124">
        <v>4</v>
      </c>
    </row>
    <row r="72" spans="17:19" x14ac:dyDescent="0.25">
      <c r="Q72" s="115">
        <v>7</v>
      </c>
      <c r="R72" s="118" t="s">
        <v>1202</v>
      </c>
      <c r="S72" s="124">
        <v>5</v>
      </c>
    </row>
    <row r="73" spans="17:19" x14ac:dyDescent="0.25">
      <c r="Q73" s="115">
        <v>7</v>
      </c>
      <c r="R73" s="118" t="s">
        <v>1212</v>
      </c>
      <c r="S73" s="124">
        <v>5</v>
      </c>
    </row>
    <row r="74" spans="17:19" x14ac:dyDescent="0.25">
      <c r="Q74" s="115">
        <v>7</v>
      </c>
      <c r="R74" s="118" t="s">
        <v>1222</v>
      </c>
      <c r="S74" s="124">
        <v>8</v>
      </c>
    </row>
    <row r="75" spans="17:19" x14ac:dyDescent="0.25">
      <c r="Q75" s="115">
        <v>7</v>
      </c>
      <c r="R75" s="118" t="s">
        <v>1233</v>
      </c>
      <c r="S75" s="124">
        <v>8</v>
      </c>
    </row>
    <row r="76" spans="17:19" x14ac:dyDescent="0.25">
      <c r="Q76" s="115">
        <v>7</v>
      </c>
      <c r="R76" s="118" t="s">
        <v>1244</v>
      </c>
      <c r="S76" s="124">
        <v>5</v>
      </c>
    </row>
    <row r="77" spans="17:19" x14ac:dyDescent="0.25">
      <c r="Q77" s="115">
        <v>7</v>
      </c>
      <c r="R77" s="118" t="s">
        <v>1254</v>
      </c>
      <c r="S77" s="124">
        <v>8</v>
      </c>
    </row>
    <row r="78" spans="17:19" x14ac:dyDescent="0.25">
      <c r="Q78" s="115">
        <v>7</v>
      </c>
      <c r="R78" s="118" t="s">
        <v>1263</v>
      </c>
      <c r="S78" s="124">
        <v>5</v>
      </c>
    </row>
    <row r="79" spans="17:19" x14ac:dyDescent="0.25">
      <c r="Q79" s="115">
        <v>7</v>
      </c>
      <c r="R79" s="118" t="s">
        <v>1271</v>
      </c>
      <c r="S79" s="124">
        <v>8</v>
      </c>
    </row>
    <row r="80" spans="17:19" x14ac:dyDescent="0.25">
      <c r="Q80" s="115">
        <v>7</v>
      </c>
      <c r="R80" s="118" t="s">
        <v>1279</v>
      </c>
      <c r="S80" s="124">
        <v>8</v>
      </c>
    </row>
    <row r="81" spans="17:19" x14ac:dyDescent="0.25">
      <c r="Q81" s="115">
        <v>7</v>
      </c>
      <c r="R81" s="118" t="s">
        <v>1286</v>
      </c>
      <c r="S81" s="124">
        <v>4</v>
      </c>
    </row>
    <row r="82" spans="17:19" x14ac:dyDescent="0.25">
      <c r="Q82" s="115">
        <v>7</v>
      </c>
      <c r="R82" s="118" t="s">
        <v>1291</v>
      </c>
      <c r="S82" s="124">
        <v>6</v>
      </c>
    </row>
    <row r="83" spans="17:19" x14ac:dyDescent="0.25">
      <c r="Q83" s="115">
        <v>7</v>
      </c>
      <c r="R83" s="118" t="s">
        <v>1296</v>
      </c>
      <c r="S83" s="124">
        <v>5</v>
      </c>
    </row>
    <row r="84" spans="17:19" x14ac:dyDescent="0.25">
      <c r="Q84" s="123">
        <v>8</v>
      </c>
      <c r="R84" s="118" t="s">
        <v>1181</v>
      </c>
      <c r="S84" s="124">
        <v>2</v>
      </c>
    </row>
    <row r="85" spans="17:19" x14ac:dyDescent="0.25">
      <c r="Q85" s="123">
        <v>8</v>
      </c>
      <c r="R85" s="119" t="s">
        <v>1192</v>
      </c>
      <c r="S85" s="124">
        <v>3</v>
      </c>
    </row>
    <row r="86" spans="17:19" x14ac:dyDescent="0.25">
      <c r="Q86" s="123">
        <v>8</v>
      </c>
      <c r="R86" s="118" t="s">
        <v>1203</v>
      </c>
      <c r="S86" s="124">
        <v>4</v>
      </c>
    </row>
    <row r="87" spans="17:19" x14ac:dyDescent="0.25">
      <c r="Q87" s="123">
        <v>8</v>
      </c>
      <c r="R87" s="118" t="s">
        <v>1213</v>
      </c>
      <c r="S87" s="124">
        <v>3</v>
      </c>
    </row>
    <row r="88" spans="17:19" x14ac:dyDescent="0.25">
      <c r="Q88" s="123">
        <v>8</v>
      </c>
      <c r="R88" s="118" t="s">
        <v>1223</v>
      </c>
      <c r="S88" s="124">
        <v>5</v>
      </c>
    </row>
    <row r="89" spans="17:19" x14ac:dyDescent="0.25">
      <c r="Q89" s="123">
        <v>8</v>
      </c>
      <c r="R89" s="118" t="s">
        <v>1234</v>
      </c>
      <c r="S89" s="124">
        <v>4</v>
      </c>
    </row>
    <row r="90" spans="17:19" x14ac:dyDescent="0.25">
      <c r="Q90" s="123">
        <v>8</v>
      </c>
      <c r="R90" s="118" t="s">
        <v>1245</v>
      </c>
      <c r="S90" s="124">
        <v>6</v>
      </c>
    </row>
    <row r="91" spans="17:19" x14ac:dyDescent="0.25">
      <c r="Q91" s="123">
        <v>8</v>
      </c>
      <c r="R91" s="118" t="s">
        <v>1255</v>
      </c>
      <c r="S91" s="124">
        <v>5</v>
      </c>
    </row>
    <row r="92" spans="17:19" x14ac:dyDescent="0.25">
      <c r="Q92" s="123">
        <v>8</v>
      </c>
      <c r="R92" s="118" t="s">
        <v>1264</v>
      </c>
      <c r="S92" s="124">
        <v>5</v>
      </c>
    </row>
    <row r="93" spans="17:19" x14ac:dyDescent="0.25">
      <c r="Q93" s="123">
        <v>8</v>
      </c>
      <c r="R93" s="118" t="s">
        <v>1272</v>
      </c>
      <c r="S93" s="124">
        <v>5</v>
      </c>
    </row>
    <row r="94" spans="17:19" x14ac:dyDescent="0.25">
      <c r="Q94" s="123">
        <v>8</v>
      </c>
      <c r="R94" s="118" t="s">
        <v>1280</v>
      </c>
      <c r="S94" s="124">
        <v>3</v>
      </c>
    </row>
    <row r="95" spans="17:19" x14ac:dyDescent="0.25">
      <c r="Q95" s="123">
        <v>8</v>
      </c>
      <c r="R95" s="118" t="s">
        <v>1287</v>
      </c>
      <c r="S95" s="124">
        <v>4</v>
      </c>
    </row>
    <row r="96" spans="17:19" x14ac:dyDescent="0.25">
      <c r="Q96" s="123">
        <v>8</v>
      </c>
      <c r="R96" s="118" t="s">
        <v>1292</v>
      </c>
      <c r="S96" s="124">
        <v>4</v>
      </c>
    </row>
    <row r="97" spans="17:19" x14ac:dyDescent="0.25">
      <c r="Q97" s="123">
        <v>8</v>
      </c>
      <c r="R97" s="118" t="s">
        <v>1297</v>
      </c>
      <c r="S97" s="124">
        <v>6</v>
      </c>
    </row>
    <row r="98" spans="17:19" x14ac:dyDescent="0.25">
      <c r="Q98" s="123">
        <v>8</v>
      </c>
      <c r="R98" s="118" t="s">
        <v>1300</v>
      </c>
      <c r="S98" s="124">
        <v>5</v>
      </c>
    </row>
    <row r="99" spans="17:19" x14ac:dyDescent="0.25">
      <c r="Q99" s="123">
        <v>8</v>
      </c>
      <c r="R99" s="118" t="s">
        <v>1302</v>
      </c>
      <c r="S99" s="124">
        <v>3</v>
      </c>
    </row>
    <row r="100" spans="17:19" x14ac:dyDescent="0.25">
      <c r="Q100" s="123">
        <v>8</v>
      </c>
      <c r="R100" s="118" t="s">
        <v>1303</v>
      </c>
      <c r="S100" s="124">
        <v>6</v>
      </c>
    </row>
    <row r="101" spans="17:19" x14ac:dyDescent="0.25">
      <c r="Q101" s="123">
        <v>8</v>
      </c>
      <c r="R101" s="118" t="s">
        <v>1304</v>
      </c>
      <c r="S101" s="124">
        <v>4</v>
      </c>
    </row>
    <row r="102" spans="17:19" x14ac:dyDescent="0.25">
      <c r="Q102" s="123">
        <v>8</v>
      </c>
      <c r="R102" s="118" t="s">
        <v>1305</v>
      </c>
      <c r="S102" s="124">
        <v>4</v>
      </c>
    </row>
    <row r="103" spans="17:19" x14ac:dyDescent="0.25">
      <c r="Q103" s="123">
        <v>8</v>
      </c>
      <c r="R103" s="118" t="s">
        <v>1307</v>
      </c>
      <c r="S103" s="124">
        <v>5</v>
      </c>
    </row>
    <row r="104" spans="17:19" x14ac:dyDescent="0.25">
      <c r="Q104" s="123">
        <v>9</v>
      </c>
      <c r="R104" s="118" t="s">
        <v>1182</v>
      </c>
      <c r="S104" s="124">
        <v>3</v>
      </c>
    </row>
    <row r="105" spans="17:19" x14ac:dyDescent="0.25">
      <c r="Q105" s="123">
        <v>9</v>
      </c>
      <c r="R105" s="118" t="s">
        <v>1193</v>
      </c>
      <c r="S105" s="124">
        <v>3</v>
      </c>
    </row>
    <row r="106" spans="17:19" x14ac:dyDescent="0.25">
      <c r="Q106" s="123">
        <v>9</v>
      </c>
      <c r="R106" s="118" t="s">
        <v>1204</v>
      </c>
      <c r="S106" s="124">
        <v>4</v>
      </c>
    </row>
    <row r="107" spans="17:19" x14ac:dyDescent="0.25">
      <c r="Q107" s="123">
        <v>9</v>
      </c>
      <c r="R107" s="118" t="s">
        <v>1214</v>
      </c>
      <c r="S107" s="124">
        <v>3</v>
      </c>
    </row>
    <row r="108" spans="17:19" x14ac:dyDescent="0.25">
      <c r="Q108" s="123">
        <v>9</v>
      </c>
      <c r="R108" s="118" t="s">
        <v>1224</v>
      </c>
      <c r="S108" s="124">
        <v>3</v>
      </c>
    </row>
    <row r="109" spans="17:19" x14ac:dyDescent="0.25">
      <c r="Q109" s="123">
        <v>9</v>
      </c>
      <c r="R109" s="118" t="s">
        <v>1235</v>
      </c>
      <c r="S109" s="124">
        <v>5</v>
      </c>
    </row>
    <row r="110" spans="17:19" x14ac:dyDescent="0.25">
      <c r="Q110" s="123">
        <v>9</v>
      </c>
      <c r="R110" s="118" t="s">
        <v>1246</v>
      </c>
      <c r="S110" s="124">
        <v>3</v>
      </c>
    </row>
    <row r="111" spans="17:19" x14ac:dyDescent="0.25">
      <c r="Q111" s="123">
        <v>9</v>
      </c>
      <c r="R111" s="118" t="s">
        <v>1256</v>
      </c>
      <c r="S111" s="124">
        <v>6</v>
      </c>
    </row>
    <row r="112" spans="17:19" x14ac:dyDescent="0.25">
      <c r="Q112" s="123">
        <v>9</v>
      </c>
      <c r="R112" s="118" t="s">
        <v>1265</v>
      </c>
      <c r="S112" s="124">
        <v>5</v>
      </c>
    </row>
    <row r="113" spans="17:19" x14ac:dyDescent="0.25">
      <c r="Q113" s="123">
        <v>9</v>
      </c>
      <c r="R113" s="118" t="s">
        <v>1273</v>
      </c>
      <c r="S113" s="124">
        <v>4</v>
      </c>
    </row>
    <row r="114" spans="17:19" x14ac:dyDescent="0.25">
      <c r="Q114" s="123">
        <v>9</v>
      </c>
      <c r="R114" s="118" t="s">
        <v>1281</v>
      </c>
      <c r="S114" s="124">
        <v>3</v>
      </c>
    </row>
    <row r="115" spans="17:19" x14ac:dyDescent="0.25">
      <c r="Q115" s="123">
        <v>9</v>
      </c>
      <c r="R115" s="118" t="s">
        <v>1288</v>
      </c>
      <c r="S115" s="124">
        <v>3</v>
      </c>
    </row>
    <row r="116" spans="17:19" x14ac:dyDescent="0.25">
      <c r="Q116" s="123">
        <v>9</v>
      </c>
      <c r="R116" s="118" t="s">
        <v>1293</v>
      </c>
      <c r="S116" s="124">
        <v>3</v>
      </c>
    </row>
    <row r="117" spans="17:19" x14ac:dyDescent="0.25">
      <c r="Q117" s="123">
        <v>9</v>
      </c>
      <c r="R117" s="118" t="s">
        <v>1298</v>
      </c>
      <c r="S117" s="124">
        <v>5</v>
      </c>
    </row>
    <row r="118" spans="17:19" x14ac:dyDescent="0.25">
      <c r="Q118" s="123">
        <v>9</v>
      </c>
      <c r="R118" s="118" t="s">
        <v>1301</v>
      </c>
      <c r="S118" s="124">
        <v>2</v>
      </c>
    </row>
    <row r="119" spans="17:19" x14ac:dyDescent="0.25">
      <c r="Q119" s="123">
        <v>10</v>
      </c>
      <c r="R119" s="118" t="s">
        <v>1183</v>
      </c>
      <c r="S119" s="124">
        <v>4</v>
      </c>
    </row>
    <row r="120" spans="17:19" x14ac:dyDescent="0.25">
      <c r="Q120" s="123">
        <v>10</v>
      </c>
      <c r="R120" s="118" t="s">
        <v>1194</v>
      </c>
      <c r="S120" s="124">
        <v>5</v>
      </c>
    </row>
    <row r="121" spans="17:19" x14ac:dyDescent="0.25">
      <c r="Q121" s="123">
        <v>10</v>
      </c>
      <c r="R121" s="118" t="s">
        <v>1205</v>
      </c>
      <c r="S121" s="124">
        <v>2</v>
      </c>
    </row>
    <row r="122" spans="17:19" x14ac:dyDescent="0.25">
      <c r="Q122" s="123">
        <v>10</v>
      </c>
      <c r="R122" s="118" t="s">
        <v>1215</v>
      </c>
      <c r="S122" s="124">
        <v>3</v>
      </c>
    </row>
    <row r="123" spans="17:19" x14ac:dyDescent="0.25">
      <c r="Q123" s="123">
        <v>10</v>
      </c>
      <c r="R123" s="118" t="s">
        <v>1225</v>
      </c>
      <c r="S123" s="124">
        <v>2</v>
      </c>
    </row>
    <row r="124" spans="17:19" x14ac:dyDescent="0.25">
      <c r="Q124" s="123">
        <v>10</v>
      </c>
      <c r="R124" s="118" t="s">
        <v>1236</v>
      </c>
      <c r="S124" s="124">
        <v>8</v>
      </c>
    </row>
    <row r="125" spans="17:19" x14ac:dyDescent="0.25">
      <c r="Q125" s="123">
        <v>10</v>
      </c>
      <c r="R125" s="118" t="s">
        <v>1247</v>
      </c>
      <c r="S125" s="124">
        <v>3</v>
      </c>
    </row>
    <row r="126" spans="17:19" x14ac:dyDescent="0.25">
      <c r="Q126" s="123">
        <v>10</v>
      </c>
      <c r="R126" s="118" t="s">
        <v>1257</v>
      </c>
      <c r="S126" s="124">
        <v>4</v>
      </c>
    </row>
    <row r="127" spans="17:19" x14ac:dyDescent="0.25">
      <c r="Q127" s="123">
        <v>10</v>
      </c>
      <c r="R127" s="118" t="s">
        <v>1266</v>
      </c>
      <c r="S127" s="124">
        <v>6</v>
      </c>
    </row>
    <row r="128" spans="17:19" x14ac:dyDescent="0.25">
      <c r="Q128" s="123">
        <v>10</v>
      </c>
      <c r="R128" s="118" t="s">
        <v>1274</v>
      </c>
      <c r="S128" s="124">
        <v>5</v>
      </c>
    </row>
    <row r="129" spans="17:19" x14ac:dyDescent="0.25">
      <c r="Q129" s="123">
        <v>10</v>
      </c>
      <c r="R129" s="118" t="s">
        <v>1282</v>
      </c>
      <c r="S129" s="124">
        <v>3</v>
      </c>
    </row>
    <row r="130" spans="17:19" x14ac:dyDescent="0.25">
      <c r="Q130" s="123">
        <v>11</v>
      </c>
      <c r="R130" s="118" t="s">
        <v>1184</v>
      </c>
      <c r="S130" s="124">
        <v>5</v>
      </c>
    </row>
    <row r="131" spans="17:19" x14ac:dyDescent="0.25">
      <c r="Q131" s="123">
        <v>11</v>
      </c>
      <c r="R131" s="118" t="s">
        <v>1195</v>
      </c>
      <c r="S131" s="124">
        <v>5</v>
      </c>
    </row>
    <row r="132" spans="17:19" x14ac:dyDescent="0.25">
      <c r="Q132" s="123">
        <v>11</v>
      </c>
      <c r="R132" s="118" t="s">
        <v>1206</v>
      </c>
      <c r="S132" s="124">
        <v>5</v>
      </c>
    </row>
    <row r="133" spans="17:19" x14ac:dyDescent="0.25">
      <c r="Q133" s="123">
        <v>11</v>
      </c>
      <c r="R133" s="118" t="s">
        <v>1216</v>
      </c>
      <c r="S133" s="124">
        <v>3</v>
      </c>
    </row>
    <row r="134" spans="17:19" x14ac:dyDescent="0.25">
      <c r="Q134" s="123">
        <v>11</v>
      </c>
      <c r="R134" s="118" t="s">
        <v>1226</v>
      </c>
      <c r="S134" s="124">
        <v>4</v>
      </c>
    </row>
    <row r="135" spans="17:19" x14ac:dyDescent="0.25">
      <c r="Q135" s="123">
        <v>11</v>
      </c>
      <c r="R135" s="118" t="s">
        <v>1237</v>
      </c>
      <c r="S135" s="124">
        <v>7</v>
      </c>
    </row>
    <row r="136" spans="17:19" x14ac:dyDescent="0.25">
      <c r="Q136" s="123">
        <v>11</v>
      </c>
      <c r="R136" s="118" t="s">
        <v>1248</v>
      </c>
      <c r="S136" s="124">
        <v>5</v>
      </c>
    </row>
    <row r="137" spans="17:19" x14ac:dyDescent="0.25">
      <c r="Q137" s="123">
        <v>11</v>
      </c>
      <c r="R137" s="118" t="s">
        <v>1258</v>
      </c>
      <c r="S137" s="124">
        <v>4</v>
      </c>
    </row>
    <row r="138" spans="17:19" x14ac:dyDescent="0.25">
      <c r="Q138" s="123">
        <v>11</v>
      </c>
      <c r="R138" s="118" t="s">
        <v>1267</v>
      </c>
      <c r="S138" s="124">
        <v>3</v>
      </c>
    </row>
    <row r="139" spans="17:19" x14ac:dyDescent="0.25">
      <c r="Q139" s="123">
        <v>11</v>
      </c>
      <c r="R139" s="118" t="s">
        <v>1275</v>
      </c>
      <c r="S139" s="124">
        <v>5</v>
      </c>
    </row>
    <row r="140" spans="17:19" x14ac:dyDescent="0.25">
      <c r="Q140" s="123">
        <v>11</v>
      </c>
      <c r="R140" s="118" t="s">
        <v>1283</v>
      </c>
      <c r="S140" s="124">
        <v>5</v>
      </c>
    </row>
    <row r="141" spans="17:19" x14ac:dyDescent="0.25">
      <c r="Q141" s="123">
        <v>11</v>
      </c>
      <c r="R141" s="118" t="s">
        <v>1289</v>
      </c>
      <c r="S141" s="124">
        <v>8</v>
      </c>
    </row>
    <row r="142" spans="17:19" x14ac:dyDescent="0.25">
      <c r="Q142" s="123">
        <v>11</v>
      </c>
      <c r="R142" s="118" t="s">
        <v>1294</v>
      </c>
      <c r="S142" s="124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/>
  <dimension ref="A1:F28"/>
  <sheetViews>
    <sheetView showGridLines="0" zoomScaleNormal="100" workbookViewId="0">
      <selection activeCell="B13" sqref="B13"/>
    </sheetView>
  </sheetViews>
  <sheetFormatPr baseColWidth="10" defaultColWidth="11.42578125" defaultRowHeight="15" x14ac:dyDescent="0.25"/>
  <cols>
    <col min="1" max="1" width="23.140625" customWidth="1"/>
    <col min="2" max="2" width="22.42578125" bestFit="1" customWidth="1"/>
    <col min="3" max="3" width="6.85546875" bestFit="1" customWidth="1"/>
    <col min="4" max="4" width="14.28515625" customWidth="1"/>
    <col min="5" max="5" width="13.140625" bestFit="1" customWidth="1"/>
    <col min="6" max="6" width="34" bestFit="1" customWidth="1"/>
  </cols>
  <sheetData>
    <row r="1" spans="1:5" ht="15.75" x14ac:dyDescent="0.25">
      <c r="A1" s="37" t="s">
        <v>0</v>
      </c>
    </row>
    <row r="3" spans="1:5" x14ac:dyDescent="0.25">
      <c r="A3" s="23" t="s">
        <v>1</v>
      </c>
      <c r="B3" s="45">
        <f ca="1">NOW()</f>
        <v>43878.393768287038</v>
      </c>
    </row>
    <row r="5" spans="1:5" x14ac:dyDescent="0.25">
      <c r="A5" s="38" t="s">
        <v>2</v>
      </c>
      <c r="B5" s="39"/>
      <c r="D5" s="38" t="s">
        <v>3</v>
      </c>
      <c r="E5" s="38"/>
    </row>
    <row r="6" spans="1:5" x14ac:dyDescent="0.25">
      <c r="A6" s="31" t="s">
        <v>4</v>
      </c>
      <c r="B6" s="54" t="s">
        <v>1171</v>
      </c>
      <c r="D6" s="4" t="s">
        <v>5</v>
      </c>
      <c r="E6" s="4" t="s">
        <v>37</v>
      </c>
    </row>
    <row r="7" spans="1:5" x14ac:dyDescent="0.25">
      <c r="A7" s="32" t="s">
        <v>7</v>
      </c>
      <c r="B7" s="55" t="s">
        <v>1193</v>
      </c>
    </row>
    <row r="8" spans="1:5" x14ac:dyDescent="0.25">
      <c r="A8" s="31" t="s">
        <v>8</v>
      </c>
      <c r="B8" s="55">
        <v>3</v>
      </c>
      <c r="D8" s="38" t="s">
        <v>15</v>
      </c>
      <c r="E8" s="39"/>
    </row>
    <row r="9" spans="1:5" x14ac:dyDescent="0.25">
      <c r="A9" s="31" t="s">
        <v>9</v>
      </c>
      <c r="B9" s="112" t="s">
        <v>1161</v>
      </c>
      <c r="C9" s="53" t="str">
        <f>IF(AND(ISTEXT(LEFT(B9,2)),ISNUMBER(MID(B9,4,3)),ISTEXT(RIGHT(B9,2))),"","Erreur")</f>
        <v>Erreur</v>
      </c>
      <c r="D9" s="6" t="s">
        <v>54</v>
      </c>
      <c r="E9" s="35" t="s">
        <v>18</v>
      </c>
    </row>
    <row r="10" spans="1:5" x14ac:dyDescent="0.25">
      <c r="A10" s="31" t="s">
        <v>55</v>
      </c>
      <c r="B10" s="56">
        <v>42410</v>
      </c>
      <c r="D10" s="51" t="s">
        <v>20</v>
      </c>
      <c r="E10" s="4"/>
    </row>
    <row r="11" spans="1:5" x14ac:dyDescent="0.25">
      <c r="A11" s="31" t="s">
        <v>13</v>
      </c>
      <c r="B11" s="55" t="s">
        <v>14</v>
      </c>
      <c r="D11" s="48" t="s">
        <v>8</v>
      </c>
      <c r="E11" s="49">
        <f>IFERROR(VLOOKUP(B8,param!$A$11:$B$22,2,TRUE),"")</f>
        <v>400</v>
      </c>
    </row>
    <row r="12" spans="1:5" x14ac:dyDescent="0.25">
      <c r="A12" s="31" t="s">
        <v>16</v>
      </c>
      <c r="B12" s="57">
        <v>2.5</v>
      </c>
      <c r="D12" s="48" t="s">
        <v>21</v>
      </c>
      <c r="E12" s="49">
        <f>IFERROR(VLOOKUP(B8,param!$A$11:$B$22,2,TRUE),"")</f>
        <v>400</v>
      </c>
    </row>
    <row r="13" spans="1:5" x14ac:dyDescent="0.25">
      <c r="A13" s="31" t="s">
        <v>19</v>
      </c>
      <c r="B13" s="111">
        <v>9</v>
      </c>
      <c r="D13" s="52" t="s">
        <v>23</v>
      </c>
      <c r="E13" s="49">
        <f>SUM(E11:E12)*VLOOKUP(E6,param!$B$4:$C$7,2,FALSE)</f>
        <v>1400</v>
      </c>
    </row>
    <row r="16" spans="1:5" x14ac:dyDescent="0.25">
      <c r="A16" s="38" t="s">
        <v>22</v>
      </c>
      <c r="B16" s="39"/>
    </row>
    <row r="17" spans="1:6" x14ac:dyDescent="0.25">
      <c r="A17" s="31" t="s">
        <v>24</v>
      </c>
      <c r="B17" s="54" t="s">
        <v>25</v>
      </c>
    </row>
    <row r="18" spans="1:6" x14ac:dyDescent="0.25">
      <c r="A18" s="4" t="s">
        <v>26</v>
      </c>
      <c r="B18" s="55" t="s">
        <v>27</v>
      </c>
    </row>
    <row r="19" spans="1:6" x14ac:dyDescent="0.25">
      <c r="A19" s="31" t="s">
        <v>28</v>
      </c>
      <c r="B19" s="56">
        <v>23969</v>
      </c>
    </row>
    <row r="20" spans="1:6" x14ac:dyDescent="0.25">
      <c r="A20" s="31" t="s">
        <v>29</v>
      </c>
      <c r="B20" s="54" t="s">
        <v>30</v>
      </c>
    </row>
    <row r="21" spans="1:6" x14ac:dyDescent="0.25">
      <c r="A21" s="31" t="s">
        <v>31</v>
      </c>
      <c r="B21" s="56">
        <v>31229</v>
      </c>
    </row>
    <row r="22" spans="1:6" x14ac:dyDescent="0.25">
      <c r="A22" s="31" t="s">
        <v>32</v>
      </c>
      <c r="B22" s="54" t="s">
        <v>33</v>
      </c>
    </row>
    <row r="26" spans="1:6" x14ac:dyDescent="0.25">
      <c r="F26" s="34"/>
    </row>
    <row r="27" spans="1:6" x14ac:dyDescent="0.25">
      <c r="F27" s="34"/>
    </row>
    <row r="28" spans="1:6" x14ac:dyDescent="0.25">
      <c r="F28" s="1"/>
    </row>
  </sheetData>
  <dataValidations count="5">
    <dataValidation type="list" allowBlank="1" showInputMessage="1" showErrorMessage="1" sqref="B7" xr:uid="{00000000-0002-0000-0200-000000000000}">
      <formula1>INDIRECT(B6)</formula1>
    </dataValidation>
    <dataValidation type="list" allowBlank="1" showInputMessage="1" showErrorMessage="1" sqref="E6" xr:uid="{00000000-0002-0000-0200-000001000000}">
      <formula1>nomContrat</formula1>
    </dataValidation>
    <dataValidation type="list" allowBlank="1" showInputMessage="1" showErrorMessage="1" sqref="B6" xr:uid="{00000000-0002-0000-0200-000002000000}">
      <formula1>marque</formula1>
    </dataValidation>
    <dataValidation type="list" allowBlank="1" showInputMessage="1" showErrorMessage="1" sqref="B11" xr:uid="{00000000-0002-0000-0200-000003000000}">
      <formula1>parking</formula1>
    </dataValidation>
    <dataValidation type="decimal" allowBlank="1" showInputMessage="1" showErrorMessage="1" errorTitle="Saisie erronée" error="La saisie ne figure pas dans la plage autorisée [50% à 350%]" promptTitle="Saisie du bonus malus" prompt="Saisir une valeur comprise entre 50% et 350%" sqref="B12" xr:uid="{00000000-0002-0000-0200-000004000000}">
      <formula1>0.5</formula1>
      <formula2>3.5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K379"/>
  <sheetViews>
    <sheetView workbookViewId="0">
      <pane ySplit="5" topLeftCell="A6" activePane="bottomLeft" state="frozen"/>
      <selection pane="bottomLeft"/>
    </sheetView>
  </sheetViews>
  <sheetFormatPr baseColWidth="10" defaultColWidth="11.42578125" defaultRowHeight="15" x14ac:dyDescent="0.25"/>
  <cols>
    <col min="1" max="1" width="10.28515625" bestFit="1" customWidth="1"/>
    <col min="2" max="2" width="15" bestFit="1" customWidth="1"/>
    <col min="3" max="3" width="12" bestFit="1" customWidth="1"/>
    <col min="4" max="4" width="10.85546875" bestFit="1" customWidth="1"/>
    <col min="5" max="5" width="6.42578125" bestFit="1" customWidth="1"/>
    <col min="6" max="6" width="11.28515625" bestFit="1" customWidth="1"/>
    <col min="7" max="7" width="10.85546875" bestFit="1" customWidth="1"/>
    <col min="8" max="8" width="12.85546875" bestFit="1" customWidth="1"/>
    <col min="9" max="11" width="8.28515625" bestFit="1" customWidth="1"/>
  </cols>
  <sheetData>
    <row r="1" spans="1:11" ht="18.75" x14ac:dyDescent="0.3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J2" s="15"/>
    </row>
    <row r="3" spans="1:11" ht="15.75" thickBot="1" x14ac:dyDescent="0.3">
      <c r="A3" s="4" t="s">
        <v>57</v>
      </c>
      <c r="B3" s="4">
        <v>2019</v>
      </c>
      <c r="K3" s="15"/>
    </row>
    <row r="4" spans="1:11" x14ac:dyDescent="0.25">
      <c r="A4" s="1"/>
      <c r="B4" s="1"/>
      <c r="C4" s="74"/>
      <c r="D4" s="75" t="s">
        <v>58</v>
      </c>
      <c r="E4" s="76"/>
      <c r="F4" s="76"/>
      <c r="G4" s="76"/>
      <c r="H4" s="77"/>
      <c r="I4" s="78" t="s">
        <v>59</v>
      </c>
      <c r="J4" s="79"/>
      <c r="K4" s="80"/>
    </row>
    <row r="5" spans="1:11" ht="30" x14ac:dyDescent="0.25">
      <c r="A5" s="2" t="s">
        <v>60</v>
      </c>
      <c r="B5" s="68" t="s">
        <v>61</v>
      </c>
      <c r="C5" s="68" t="s">
        <v>41</v>
      </c>
      <c r="D5" s="10" t="s">
        <v>62</v>
      </c>
      <c r="E5" s="3" t="s">
        <v>63</v>
      </c>
      <c r="F5" s="3" t="s">
        <v>64</v>
      </c>
      <c r="G5" s="3" t="s">
        <v>65</v>
      </c>
      <c r="H5" s="11">
        <v>2019</v>
      </c>
      <c r="I5" s="10">
        <v>2018</v>
      </c>
      <c r="J5" s="3">
        <v>2017</v>
      </c>
      <c r="K5" s="11">
        <v>2016</v>
      </c>
    </row>
    <row r="6" spans="1:11" x14ac:dyDescent="0.25">
      <c r="A6" s="4" t="s">
        <v>66</v>
      </c>
      <c r="B6" s="9" t="s">
        <v>67</v>
      </c>
      <c r="C6" s="9" t="s">
        <v>36</v>
      </c>
      <c r="D6" s="62">
        <v>448</v>
      </c>
      <c r="E6" s="4">
        <v>0.51</v>
      </c>
      <c r="F6" s="60">
        <f>D6*E6</f>
        <v>228.48000000000002</v>
      </c>
      <c r="G6" s="69">
        <f>F6*0.16</f>
        <v>36.556800000000003</v>
      </c>
      <c r="H6" s="70">
        <f>ROUND(F6+G6,2)</f>
        <v>265.04000000000002</v>
      </c>
      <c r="I6" s="72">
        <v>332.6</v>
      </c>
      <c r="J6" s="7">
        <v>302.36</v>
      </c>
      <c r="K6" s="12">
        <v>314.45</v>
      </c>
    </row>
    <row r="7" spans="1:11" x14ac:dyDescent="0.25">
      <c r="A7" s="4" t="s">
        <v>68</v>
      </c>
      <c r="B7" s="9" t="s">
        <v>69</v>
      </c>
      <c r="C7" s="9" t="s">
        <v>37</v>
      </c>
      <c r="D7" s="62">
        <v>1249</v>
      </c>
      <c r="E7" s="4">
        <v>1.9</v>
      </c>
      <c r="F7" s="60">
        <f>D7*E7</f>
        <v>2373.1</v>
      </c>
      <c r="G7" s="69">
        <f t="shared" ref="G7:G70" si="0">F7*0.16</f>
        <v>379.69599999999997</v>
      </c>
      <c r="H7" s="70">
        <f t="shared" ref="H7:H70" si="1">ROUND(F7+G7,2)</f>
        <v>2752.8</v>
      </c>
      <c r="I7" s="72">
        <v>724.42</v>
      </c>
      <c r="J7" s="7">
        <v>696.56</v>
      </c>
      <c r="K7" s="12">
        <v>724.42</v>
      </c>
    </row>
    <row r="8" spans="1:11" x14ac:dyDescent="0.25">
      <c r="A8" s="4" t="s">
        <v>70</v>
      </c>
      <c r="B8" s="9" t="s">
        <v>71</v>
      </c>
      <c r="C8" s="9" t="s">
        <v>36</v>
      </c>
      <c r="D8" s="62">
        <v>1755</v>
      </c>
      <c r="E8" s="4">
        <v>0.5</v>
      </c>
      <c r="F8" s="60">
        <f t="shared" ref="F8:F71" si="2">D8*E8</f>
        <v>877.5</v>
      </c>
      <c r="G8" s="69">
        <f t="shared" si="0"/>
        <v>140.4</v>
      </c>
      <c r="H8" s="70">
        <f t="shared" si="1"/>
        <v>1017.9</v>
      </c>
      <c r="I8" s="72">
        <v>1180.76</v>
      </c>
      <c r="J8" s="7">
        <v>1227.99</v>
      </c>
      <c r="K8" s="12">
        <v>1180.76</v>
      </c>
    </row>
    <row r="9" spans="1:11" x14ac:dyDescent="0.25">
      <c r="A9" s="4" t="s">
        <v>72</v>
      </c>
      <c r="B9" s="9" t="s">
        <v>73</v>
      </c>
      <c r="C9" s="9" t="s">
        <v>6</v>
      </c>
      <c r="D9" s="62">
        <v>385</v>
      </c>
      <c r="E9" s="4">
        <v>1.55</v>
      </c>
      <c r="F9" s="60">
        <f t="shared" si="2"/>
        <v>596.75</v>
      </c>
      <c r="G9" s="69">
        <f t="shared" si="0"/>
        <v>95.48</v>
      </c>
      <c r="H9" s="70">
        <f t="shared" si="1"/>
        <v>692.23</v>
      </c>
      <c r="I9" s="72">
        <v>334.95</v>
      </c>
      <c r="J9" s="7">
        <v>290.29000000000002</v>
      </c>
      <c r="K9" s="12">
        <v>279.13</v>
      </c>
    </row>
    <row r="10" spans="1:11" ht="15.75" thickBot="1" x14ac:dyDescent="0.3">
      <c r="A10" s="81" t="s">
        <v>74</v>
      </c>
      <c r="B10" s="82" t="s">
        <v>75</v>
      </c>
      <c r="C10" s="82" t="s">
        <v>37</v>
      </c>
      <c r="D10" s="83">
        <v>966</v>
      </c>
      <c r="E10" s="81">
        <v>0.93</v>
      </c>
      <c r="F10" s="84">
        <f t="shared" si="2"/>
        <v>898.38</v>
      </c>
      <c r="G10" s="85">
        <f t="shared" si="0"/>
        <v>143.74080000000001</v>
      </c>
      <c r="H10" s="86">
        <f t="shared" si="1"/>
        <v>1042.1199999999999</v>
      </c>
      <c r="I10" s="87">
        <v>672.34</v>
      </c>
      <c r="J10" s="88">
        <v>699.23</v>
      </c>
      <c r="K10" s="89">
        <v>726.12</v>
      </c>
    </row>
    <row r="11" spans="1:11" ht="16.5" hidden="1" thickTop="1" thickBot="1" x14ac:dyDescent="0.3">
      <c r="A11" s="90" t="s">
        <v>76</v>
      </c>
      <c r="B11" s="91" t="s">
        <v>77</v>
      </c>
      <c r="C11" s="91" t="s">
        <v>38</v>
      </c>
      <c r="D11" s="92">
        <v>444</v>
      </c>
      <c r="E11" s="90">
        <v>0.72</v>
      </c>
      <c r="F11" s="93">
        <f t="shared" si="2"/>
        <v>319.68</v>
      </c>
      <c r="G11" s="94">
        <f t="shared" si="0"/>
        <v>51.148800000000001</v>
      </c>
      <c r="H11" s="95">
        <f t="shared" si="1"/>
        <v>370.83</v>
      </c>
      <c r="I11" s="96">
        <v>293.57</v>
      </c>
      <c r="J11" s="97">
        <v>293.57</v>
      </c>
      <c r="K11" s="98">
        <v>305.32</v>
      </c>
    </row>
    <row r="12" spans="1:11" ht="16.5" hidden="1" thickTop="1" thickBot="1" x14ac:dyDescent="0.3">
      <c r="A12" s="90" t="s">
        <v>78</v>
      </c>
      <c r="B12" s="91" t="s">
        <v>79</v>
      </c>
      <c r="C12" s="91" t="s">
        <v>37</v>
      </c>
      <c r="D12" s="92">
        <v>611</v>
      </c>
      <c r="E12" s="90">
        <v>1.93</v>
      </c>
      <c r="F12" s="93">
        <f t="shared" si="2"/>
        <v>1179.23</v>
      </c>
      <c r="G12" s="94">
        <f t="shared" si="0"/>
        <v>188.67680000000001</v>
      </c>
      <c r="H12" s="95">
        <f t="shared" si="1"/>
        <v>1367.91</v>
      </c>
      <c r="I12" s="96">
        <v>439.43</v>
      </c>
      <c r="J12" s="97">
        <v>351.54</v>
      </c>
      <c r="K12" s="98">
        <v>0</v>
      </c>
    </row>
    <row r="13" spans="1:11" ht="16.5" hidden="1" thickTop="1" thickBot="1" x14ac:dyDescent="0.3">
      <c r="A13" s="90" t="s">
        <v>80</v>
      </c>
      <c r="B13" s="91" t="s">
        <v>81</v>
      </c>
      <c r="C13" s="91" t="s">
        <v>36</v>
      </c>
      <c r="D13" s="92">
        <v>421</v>
      </c>
      <c r="E13" s="90">
        <v>0.61</v>
      </c>
      <c r="F13" s="93">
        <f t="shared" si="2"/>
        <v>256.81</v>
      </c>
      <c r="G13" s="94">
        <f t="shared" si="0"/>
        <v>41.089600000000004</v>
      </c>
      <c r="H13" s="95">
        <f t="shared" si="1"/>
        <v>297.89999999999998</v>
      </c>
      <c r="I13" s="96">
        <v>263.70999999999998</v>
      </c>
      <c r="J13" s="97">
        <v>273.13</v>
      </c>
      <c r="K13" s="98">
        <v>235.46</v>
      </c>
    </row>
    <row r="14" spans="1:11" ht="16.5" hidden="1" thickTop="1" thickBot="1" x14ac:dyDescent="0.3">
      <c r="A14" s="90" t="s">
        <v>82</v>
      </c>
      <c r="B14" s="91" t="s">
        <v>83</v>
      </c>
      <c r="C14" s="91" t="s">
        <v>6</v>
      </c>
      <c r="D14" s="92">
        <v>643</v>
      </c>
      <c r="E14" s="90">
        <v>3.41</v>
      </c>
      <c r="F14" s="93">
        <f t="shared" si="2"/>
        <v>2192.63</v>
      </c>
      <c r="G14" s="94">
        <f t="shared" si="0"/>
        <v>350.82080000000002</v>
      </c>
      <c r="H14" s="95">
        <f t="shared" si="1"/>
        <v>2543.4499999999998</v>
      </c>
      <c r="I14" s="96">
        <v>477.36</v>
      </c>
      <c r="J14" s="97">
        <v>377.62</v>
      </c>
      <c r="K14" s="98">
        <v>391.87</v>
      </c>
    </row>
    <row r="15" spans="1:11" ht="16.5" hidden="1" thickTop="1" thickBot="1" x14ac:dyDescent="0.3">
      <c r="A15" s="90" t="s">
        <v>84</v>
      </c>
      <c r="B15" s="91" t="s">
        <v>85</v>
      </c>
      <c r="C15" s="91" t="s">
        <v>6</v>
      </c>
      <c r="D15" s="92">
        <v>387</v>
      </c>
      <c r="E15" s="90">
        <v>0.52</v>
      </c>
      <c r="F15" s="93">
        <f t="shared" si="2"/>
        <v>201.24</v>
      </c>
      <c r="G15" s="94">
        <f t="shared" si="0"/>
        <v>32.198399999999999</v>
      </c>
      <c r="H15" s="95">
        <f t="shared" si="1"/>
        <v>233.44</v>
      </c>
      <c r="I15" s="96">
        <v>305.27</v>
      </c>
      <c r="J15" s="97">
        <v>258.7</v>
      </c>
      <c r="K15" s="98">
        <v>269.05</v>
      </c>
    </row>
    <row r="16" spans="1:11" ht="16.5" hidden="1" thickTop="1" thickBot="1" x14ac:dyDescent="0.3">
      <c r="A16" s="90" t="s">
        <v>86</v>
      </c>
      <c r="B16" s="91" t="s">
        <v>87</v>
      </c>
      <c r="C16" s="91" t="s">
        <v>6</v>
      </c>
      <c r="D16" s="92">
        <v>446</v>
      </c>
      <c r="E16" s="90">
        <v>1.08</v>
      </c>
      <c r="F16" s="93">
        <f t="shared" si="2"/>
        <v>481.68</v>
      </c>
      <c r="G16" s="94">
        <f t="shared" si="0"/>
        <v>77.068799999999996</v>
      </c>
      <c r="H16" s="95">
        <f t="shared" si="1"/>
        <v>558.75</v>
      </c>
      <c r="I16" s="96">
        <v>258.68</v>
      </c>
      <c r="J16" s="97">
        <v>268.63</v>
      </c>
      <c r="K16" s="98">
        <v>248.73</v>
      </c>
    </row>
    <row r="17" spans="1:11" ht="16.5" hidden="1" thickTop="1" thickBot="1" x14ac:dyDescent="0.3">
      <c r="A17" s="90" t="s">
        <v>88</v>
      </c>
      <c r="B17" s="91" t="s">
        <v>89</v>
      </c>
      <c r="C17" s="91" t="s">
        <v>37</v>
      </c>
      <c r="D17" s="92">
        <v>1857</v>
      </c>
      <c r="E17" s="90">
        <v>0.5</v>
      </c>
      <c r="F17" s="93">
        <f t="shared" si="2"/>
        <v>928.5</v>
      </c>
      <c r="G17" s="94">
        <f t="shared" si="0"/>
        <v>148.56</v>
      </c>
      <c r="H17" s="95">
        <f t="shared" si="1"/>
        <v>1077.06</v>
      </c>
      <c r="I17" s="96">
        <v>1206.31</v>
      </c>
      <c r="J17" s="97">
        <v>1206.31</v>
      </c>
      <c r="K17" s="98">
        <v>1254.56</v>
      </c>
    </row>
    <row r="18" spans="1:11" ht="16.5" hidden="1" thickTop="1" thickBot="1" x14ac:dyDescent="0.3">
      <c r="A18" s="90" t="s">
        <v>90</v>
      </c>
      <c r="B18" s="91" t="s">
        <v>91</v>
      </c>
      <c r="C18" s="91" t="s">
        <v>36</v>
      </c>
      <c r="D18" s="92">
        <v>406</v>
      </c>
      <c r="E18" s="90">
        <v>1.38</v>
      </c>
      <c r="F18" s="93">
        <f t="shared" si="2"/>
        <v>560.28</v>
      </c>
      <c r="G18" s="94">
        <f t="shared" si="0"/>
        <v>89.644800000000004</v>
      </c>
      <c r="H18" s="95">
        <f t="shared" si="1"/>
        <v>649.91999999999996</v>
      </c>
      <c r="I18" s="96">
        <v>240.19</v>
      </c>
      <c r="J18" s="97">
        <v>226.59</v>
      </c>
      <c r="K18" s="98">
        <v>226.59</v>
      </c>
    </row>
    <row r="19" spans="1:11" ht="16.5" hidden="1" thickTop="1" thickBot="1" x14ac:dyDescent="0.3">
      <c r="A19" s="90" t="s">
        <v>92</v>
      </c>
      <c r="B19" s="91" t="s">
        <v>93</v>
      </c>
      <c r="C19" s="91" t="s">
        <v>38</v>
      </c>
      <c r="D19" s="92">
        <v>407</v>
      </c>
      <c r="E19" s="90">
        <v>2.06</v>
      </c>
      <c r="F19" s="93">
        <f t="shared" si="2"/>
        <v>838.42000000000007</v>
      </c>
      <c r="G19" s="94">
        <f t="shared" si="0"/>
        <v>134.14720000000003</v>
      </c>
      <c r="H19" s="95">
        <f t="shared" si="1"/>
        <v>972.57</v>
      </c>
      <c r="I19" s="96">
        <v>236.06</v>
      </c>
      <c r="J19" s="97">
        <v>245.5</v>
      </c>
      <c r="K19" s="98">
        <v>236.06</v>
      </c>
    </row>
    <row r="20" spans="1:11" ht="16.5" hidden="1" thickTop="1" thickBot="1" x14ac:dyDescent="0.3">
      <c r="A20" s="90" t="s">
        <v>94</v>
      </c>
      <c r="B20" s="91" t="s">
        <v>95</v>
      </c>
      <c r="C20" s="91" t="s">
        <v>6</v>
      </c>
      <c r="D20" s="92">
        <v>423</v>
      </c>
      <c r="E20" s="90">
        <v>0.61</v>
      </c>
      <c r="F20" s="93">
        <f t="shared" si="2"/>
        <v>258.02999999999997</v>
      </c>
      <c r="G20" s="94">
        <f t="shared" si="0"/>
        <v>41.284799999999997</v>
      </c>
      <c r="H20" s="95">
        <f t="shared" si="1"/>
        <v>299.31</v>
      </c>
      <c r="I20" s="96">
        <v>264.97000000000003</v>
      </c>
      <c r="J20" s="97">
        <v>264.97000000000003</v>
      </c>
      <c r="K20" s="98">
        <v>264.97000000000003</v>
      </c>
    </row>
    <row r="21" spans="1:11" ht="16.5" hidden="1" thickTop="1" thickBot="1" x14ac:dyDescent="0.3">
      <c r="A21" s="90" t="s">
        <v>96</v>
      </c>
      <c r="B21" s="91" t="s">
        <v>97</v>
      </c>
      <c r="C21" s="91" t="s">
        <v>37</v>
      </c>
      <c r="D21" s="92">
        <v>474</v>
      </c>
      <c r="E21" s="90">
        <v>0.77</v>
      </c>
      <c r="F21" s="93">
        <f t="shared" si="2"/>
        <v>364.98</v>
      </c>
      <c r="G21" s="94">
        <f t="shared" si="0"/>
        <v>58.396800000000006</v>
      </c>
      <c r="H21" s="95">
        <f t="shared" si="1"/>
        <v>423.38</v>
      </c>
      <c r="I21" s="96">
        <v>274.92</v>
      </c>
      <c r="J21" s="97">
        <v>264.35000000000002</v>
      </c>
      <c r="K21" s="98">
        <v>264.35000000000002</v>
      </c>
    </row>
    <row r="22" spans="1:11" ht="16.5" hidden="1" thickTop="1" thickBot="1" x14ac:dyDescent="0.3">
      <c r="A22" s="90" t="s">
        <v>98</v>
      </c>
      <c r="B22" s="91" t="s">
        <v>99</v>
      </c>
      <c r="C22" s="91" t="s">
        <v>6</v>
      </c>
      <c r="D22" s="92">
        <v>405</v>
      </c>
      <c r="E22" s="90">
        <v>1.33</v>
      </c>
      <c r="F22" s="93">
        <f t="shared" si="2"/>
        <v>538.65</v>
      </c>
      <c r="G22" s="94">
        <f t="shared" si="0"/>
        <v>86.183999999999997</v>
      </c>
      <c r="H22" s="95">
        <f t="shared" si="1"/>
        <v>624.83000000000004</v>
      </c>
      <c r="I22" s="96">
        <v>300.67</v>
      </c>
      <c r="J22" s="97">
        <v>273.33999999999997</v>
      </c>
      <c r="K22" s="98">
        <v>284.27</v>
      </c>
    </row>
    <row r="23" spans="1:11" ht="16.5" hidden="1" thickTop="1" thickBot="1" x14ac:dyDescent="0.3">
      <c r="A23" s="90" t="s">
        <v>100</v>
      </c>
      <c r="B23" s="91" t="s">
        <v>101</v>
      </c>
      <c r="C23" s="91" t="s">
        <v>37</v>
      </c>
      <c r="D23" s="92">
        <v>739</v>
      </c>
      <c r="E23" s="90">
        <v>0.5</v>
      </c>
      <c r="F23" s="93">
        <f t="shared" si="2"/>
        <v>369.5</v>
      </c>
      <c r="G23" s="94">
        <f t="shared" si="0"/>
        <v>59.120000000000005</v>
      </c>
      <c r="H23" s="95">
        <f t="shared" si="1"/>
        <v>428.62</v>
      </c>
      <c r="I23" s="96">
        <v>505.77</v>
      </c>
      <c r="J23" s="97">
        <v>495.85</v>
      </c>
      <c r="K23" s="98">
        <v>495.85</v>
      </c>
    </row>
    <row r="24" spans="1:11" ht="16.5" hidden="1" thickTop="1" thickBot="1" x14ac:dyDescent="0.3">
      <c r="A24" s="90" t="s">
        <v>102</v>
      </c>
      <c r="B24" s="91" t="s">
        <v>103</v>
      </c>
      <c r="C24" s="91" t="s">
        <v>6</v>
      </c>
      <c r="D24" s="92">
        <v>456</v>
      </c>
      <c r="E24" s="90">
        <v>0.72</v>
      </c>
      <c r="F24" s="93">
        <f t="shared" si="2"/>
        <v>328.32</v>
      </c>
      <c r="G24" s="94">
        <f t="shared" si="0"/>
        <v>52.531199999999998</v>
      </c>
      <c r="H24" s="95">
        <f t="shared" si="1"/>
        <v>380.85</v>
      </c>
      <c r="I24" s="96">
        <v>280.35000000000002</v>
      </c>
      <c r="J24" s="97">
        <v>291.56</v>
      </c>
      <c r="K24" s="98">
        <v>302.77999999999997</v>
      </c>
    </row>
    <row r="25" spans="1:11" ht="16.5" hidden="1" thickTop="1" thickBot="1" x14ac:dyDescent="0.3">
      <c r="A25" s="90" t="s">
        <v>104</v>
      </c>
      <c r="B25" s="91" t="s">
        <v>105</v>
      </c>
      <c r="C25" s="91" t="s">
        <v>36</v>
      </c>
      <c r="D25" s="92">
        <v>1333</v>
      </c>
      <c r="E25" s="90">
        <v>0.5</v>
      </c>
      <c r="F25" s="93">
        <f t="shared" si="2"/>
        <v>666.5</v>
      </c>
      <c r="G25" s="94">
        <f t="shared" si="0"/>
        <v>106.64</v>
      </c>
      <c r="H25" s="95">
        <f t="shared" si="1"/>
        <v>773.14</v>
      </c>
      <c r="I25" s="96">
        <v>773.14</v>
      </c>
      <c r="J25" s="97">
        <v>743.4</v>
      </c>
      <c r="K25" s="98">
        <v>773.14</v>
      </c>
    </row>
    <row r="26" spans="1:11" ht="16.5" hidden="1" thickTop="1" thickBot="1" x14ac:dyDescent="0.3">
      <c r="A26" s="90" t="s">
        <v>106</v>
      </c>
      <c r="B26" s="91" t="s">
        <v>107</v>
      </c>
      <c r="C26" s="91" t="s">
        <v>36</v>
      </c>
      <c r="D26" s="92">
        <v>411</v>
      </c>
      <c r="E26" s="90">
        <v>1.17</v>
      </c>
      <c r="F26" s="93">
        <f t="shared" si="2"/>
        <v>480.86999999999995</v>
      </c>
      <c r="G26" s="94">
        <f t="shared" si="0"/>
        <v>76.9392</v>
      </c>
      <c r="H26" s="95">
        <f t="shared" si="1"/>
        <v>557.80999999999995</v>
      </c>
      <c r="I26" s="96">
        <v>238.38</v>
      </c>
      <c r="J26" s="97">
        <v>229.21</v>
      </c>
      <c r="K26" s="98">
        <v>238.38</v>
      </c>
    </row>
    <row r="27" spans="1:11" ht="16.5" hidden="1" thickTop="1" thickBot="1" x14ac:dyDescent="0.3">
      <c r="A27" s="90" t="s">
        <v>108</v>
      </c>
      <c r="B27" s="91" t="s">
        <v>109</v>
      </c>
      <c r="C27" s="91" t="s">
        <v>37</v>
      </c>
      <c r="D27" s="92">
        <v>1101</v>
      </c>
      <c r="E27" s="90">
        <v>0.5</v>
      </c>
      <c r="F27" s="93">
        <f t="shared" si="2"/>
        <v>550.5</v>
      </c>
      <c r="G27" s="94">
        <f t="shared" si="0"/>
        <v>88.08</v>
      </c>
      <c r="H27" s="95">
        <f t="shared" si="1"/>
        <v>638.58000000000004</v>
      </c>
      <c r="I27" s="96">
        <v>715.21</v>
      </c>
      <c r="J27" s="97">
        <v>752.2</v>
      </c>
      <c r="K27" s="98">
        <v>789.2</v>
      </c>
    </row>
    <row r="28" spans="1:11" ht="16.5" hidden="1" thickTop="1" thickBot="1" x14ac:dyDescent="0.3">
      <c r="A28" s="90" t="s">
        <v>110</v>
      </c>
      <c r="B28" s="91" t="s">
        <v>111</v>
      </c>
      <c r="C28" s="91" t="s">
        <v>37</v>
      </c>
      <c r="D28" s="92">
        <v>762</v>
      </c>
      <c r="E28" s="90">
        <v>0.5</v>
      </c>
      <c r="F28" s="93">
        <f t="shared" si="2"/>
        <v>381</v>
      </c>
      <c r="G28" s="94">
        <f t="shared" si="0"/>
        <v>60.96</v>
      </c>
      <c r="H28" s="95">
        <f t="shared" si="1"/>
        <v>441.96</v>
      </c>
      <c r="I28" s="96">
        <v>654.1</v>
      </c>
      <c r="J28" s="97">
        <v>565.41</v>
      </c>
      <c r="K28" s="98">
        <v>554.32000000000005</v>
      </c>
    </row>
    <row r="29" spans="1:11" ht="16.5" hidden="1" thickTop="1" thickBot="1" x14ac:dyDescent="0.3">
      <c r="A29" s="90" t="s">
        <v>112</v>
      </c>
      <c r="B29" s="91" t="s">
        <v>107</v>
      </c>
      <c r="C29" s="91" t="s">
        <v>6</v>
      </c>
      <c r="D29" s="92">
        <v>422</v>
      </c>
      <c r="E29" s="90">
        <v>0.55000000000000004</v>
      </c>
      <c r="F29" s="93">
        <f t="shared" si="2"/>
        <v>232.10000000000002</v>
      </c>
      <c r="G29" s="94">
        <f t="shared" si="0"/>
        <v>37.136000000000003</v>
      </c>
      <c r="H29" s="95">
        <f t="shared" si="1"/>
        <v>269.24</v>
      </c>
      <c r="I29" s="96">
        <v>293.70999999999998</v>
      </c>
      <c r="J29" s="97">
        <v>305.01</v>
      </c>
      <c r="K29" s="98">
        <v>282.42</v>
      </c>
    </row>
    <row r="30" spans="1:11" ht="16.5" hidden="1" thickTop="1" thickBot="1" x14ac:dyDescent="0.3">
      <c r="A30" s="90" t="s">
        <v>113</v>
      </c>
      <c r="B30" s="91" t="s">
        <v>114</v>
      </c>
      <c r="C30" s="91" t="s">
        <v>6</v>
      </c>
      <c r="D30" s="92">
        <v>1553</v>
      </c>
      <c r="E30" s="90">
        <v>0.5</v>
      </c>
      <c r="F30" s="93">
        <f t="shared" si="2"/>
        <v>776.5</v>
      </c>
      <c r="G30" s="94">
        <f t="shared" si="0"/>
        <v>124.24000000000001</v>
      </c>
      <c r="H30" s="95">
        <f t="shared" si="1"/>
        <v>900.74</v>
      </c>
      <c r="I30" s="96">
        <v>900.74</v>
      </c>
      <c r="J30" s="97">
        <v>935.38</v>
      </c>
      <c r="K30" s="98">
        <v>970.03</v>
      </c>
    </row>
    <row r="31" spans="1:11" ht="16.5" hidden="1" thickTop="1" thickBot="1" x14ac:dyDescent="0.3">
      <c r="A31" s="90" t="s">
        <v>115</v>
      </c>
      <c r="B31" s="91" t="s">
        <v>85</v>
      </c>
      <c r="C31" s="91" t="s">
        <v>6</v>
      </c>
      <c r="D31" s="92">
        <v>897</v>
      </c>
      <c r="E31" s="90">
        <v>0.93</v>
      </c>
      <c r="F31" s="93">
        <f t="shared" si="2"/>
        <v>834.21</v>
      </c>
      <c r="G31" s="94">
        <f t="shared" si="0"/>
        <v>133.4736</v>
      </c>
      <c r="H31" s="95">
        <f t="shared" si="1"/>
        <v>967.68</v>
      </c>
      <c r="I31" s="96">
        <v>686.74</v>
      </c>
      <c r="J31" s="97">
        <v>597.16999999999996</v>
      </c>
      <c r="K31" s="98">
        <v>517.54999999999995</v>
      </c>
    </row>
    <row r="32" spans="1:11" ht="16.5" hidden="1" thickTop="1" thickBot="1" x14ac:dyDescent="0.3">
      <c r="A32" s="90" t="s">
        <v>116</v>
      </c>
      <c r="B32" s="91" t="s">
        <v>117</v>
      </c>
      <c r="C32" s="91" t="s">
        <v>38</v>
      </c>
      <c r="D32" s="92">
        <v>457</v>
      </c>
      <c r="E32" s="90">
        <v>0.68</v>
      </c>
      <c r="F32" s="93">
        <f t="shared" si="2"/>
        <v>310.76000000000005</v>
      </c>
      <c r="G32" s="94">
        <f t="shared" si="0"/>
        <v>49.721600000000009</v>
      </c>
      <c r="H32" s="95">
        <f t="shared" si="1"/>
        <v>360.48</v>
      </c>
      <c r="I32" s="96">
        <v>318.07</v>
      </c>
      <c r="J32" s="97">
        <v>330.79</v>
      </c>
      <c r="K32" s="98">
        <v>318.07</v>
      </c>
    </row>
    <row r="33" spans="1:11" ht="16.5" hidden="1" thickTop="1" thickBot="1" x14ac:dyDescent="0.3">
      <c r="A33" s="90" t="s">
        <v>118</v>
      </c>
      <c r="B33" s="91" t="s">
        <v>119</v>
      </c>
      <c r="C33" s="91" t="s">
        <v>6</v>
      </c>
      <c r="D33" s="92">
        <v>952</v>
      </c>
      <c r="E33" s="90">
        <v>0.78</v>
      </c>
      <c r="F33" s="93">
        <f t="shared" si="2"/>
        <v>742.56000000000006</v>
      </c>
      <c r="G33" s="94">
        <f t="shared" si="0"/>
        <v>118.80960000000002</v>
      </c>
      <c r="H33" s="95">
        <f t="shared" si="1"/>
        <v>861.37</v>
      </c>
      <c r="I33" s="96">
        <v>684.68</v>
      </c>
      <c r="J33" s="97">
        <v>710.52</v>
      </c>
      <c r="K33" s="98">
        <v>0</v>
      </c>
    </row>
    <row r="34" spans="1:11" ht="16.5" hidden="1" thickTop="1" thickBot="1" x14ac:dyDescent="0.3">
      <c r="A34" s="90" t="s">
        <v>120</v>
      </c>
      <c r="B34" s="91" t="s">
        <v>121</v>
      </c>
      <c r="C34" s="91" t="s">
        <v>37</v>
      </c>
      <c r="D34" s="92">
        <v>1259</v>
      </c>
      <c r="E34" s="90">
        <v>0.5</v>
      </c>
      <c r="F34" s="93">
        <f t="shared" si="2"/>
        <v>629.5</v>
      </c>
      <c r="G34" s="94">
        <f t="shared" si="0"/>
        <v>100.72</v>
      </c>
      <c r="H34" s="95">
        <f t="shared" si="1"/>
        <v>730.22</v>
      </c>
      <c r="I34" s="96">
        <v>949.29</v>
      </c>
      <c r="J34" s="97">
        <v>847.58</v>
      </c>
      <c r="K34" s="98">
        <v>847.58</v>
      </c>
    </row>
    <row r="35" spans="1:11" ht="16.5" hidden="1" thickTop="1" thickBot="1" x14ac:dyDescent="0.3">
      <c r="A35" s="90" t="s">
        <v>122</v>
      </c>
      <c r="B35" s="91" t="s">
        <v>123</v>
      </c>
      <c r="C35" s="91" t="s">
        <v>6</v>
      </c>
      <c r="D35" s="92">
        <v>876</v>
      </c>
      <c r="E35" s="90">
        <v>0.5</v>
      </c>
      <c r="F35" s="93">
        <f t="shared" si="2"/>
        <v>438</v>
      </c>
      <c r="G35" s="94">
        <f t="shared" si="0"/>
        <v>70.08</v>
      </c>
      <c r="H35" s="95">
        <f t="shared" si="1"/>
        <v>508.08</v>
      </c>
      <c r="I35" s="96">
        <v>751.96</v>
      </c>
      <c r="J35" s="97">
        <v>644.54</v>
      </c>
      <c r="K35" s="98">
        <v>673.83</v>
      </c>
    </row>
    <row r="36" spans="1:11" ht="16.5" hidden="1" thickTop="1" thickBot="1" x14ac:dyDescent="0.3">
      <c r="A36" s="90" t="s">
        <v>124</v>
      </c>
      <c r="B36" s="91" t="s">
        <v>125</v>
      </c>
      <c r="C36" s="91" t="s">
        <v>36</v>
      </c>
      <c r="D36" s="92">
        <v>1924</v>
      </c>
      <c r="E36" s="90">
        <v>0.5</v>
      </c>
      <c r="F36" s="93">
        <f t="shared" si="2"/>
        <v>962</v>
      </c>
      <c r="G36" s="94">
        <f t="shared" si="0"/>
        <v>153.92000000000002</v>
      </c>
      <c r="H36" s="95">
        <f t="shared" si="1"/>
        <v>1115.92</v>
      </c>
      <c r="I36" s="96">
        <v>1160.56</v>
      </c>
      <c r="J36" s="97">
        <v>1206.98</v>
      </c>
      <c r="K36" s="98">
        <v>1253.4000000000001</v>
      </c>
    </row>
    <row r="37" spans="1:11" ht="16.5" hidden="1" thickTop="1" thickBot="1" x14ac:dyDescent="0.3">
      <c r="A37" s="90" t="s">
        <v>126</v>
      </c>
      <c r="B37" s="91" t="s">
        <v>127</v>
      </c>
      <c r="C37" s="91" t="s">
        <v>38</v>
      </c>
      <c r="D37" s="92">
        <v>1715</v>
      </c>
      <c r="E37" s="90">
        <v>0.5</v>
      </c>
      <c r="F37" s="93">
        <f t="shared" si="2"/>
        <v>857.5</v>
      </c>
      <c r="G37" s="94">
        <f t="shared" si="0"/>
        <v>137.20000000000002</v>
      </c>
      <c r="H37" s="95">
        <f t="shared" si="1"/>
        <v>994.7</v>
      </c>
      <c r="I37" s="96">
        <v>994.7</v>
      </c>
      <c r="J37" s="97">
        <v>1032.96</v>
      </c>
      <c r="K37" s="98">
        <v>956.44</v>
      </c>
    </row>
    <row r="38" spans="1:11" ht="16.5" hidden="1" thickTop="1" thickBot="1" x14ac:dyDescent="0.3">
      <c r="A38" s="90" t="s">
        <v>128</v>
      </c>
      <c r="B38" s="91" t="s">
        <v>129</v>
      </c>
      <c r="C38" s="91" t="s">
        <v>38</v>
      </c>
      <c r="D38" s="92">
        <v>1640</v>
      </c>
      <c r="E38" s="90">
        <v>2.75</v>
      </c>
      <c r="F38" s="93">
        <f t="shared" si="2"/>
        <v>4510</v>
      </c>
      <c r="G38" s="94">
        <f t="shared" si="0"/>
        <v>721.6</v>
      </c>
      <c r="H38" s="95">
        <f t="shared" si="1"/>
        <v>5231.6000000000004</v>
      </c>
      <c r="I38" s="96">
        <v>951.2</v>
      </c>
      <c r="J38" s="97">
        <v>951.2</v>
      </c>
      <c r="K38" s="98">
        <v>989.25</v>
      </c>
    </row>
    <row r="39" spans="1:11" ht="16.5" hidden="1" thickTop="1" thickBot="1" x14ac:dyDescent="0.3">
      <c r="A39" s="90" t="s">
        <v>130</v>
      </c>
      <c r="B39" s="91" t="s">
        <v>131</v>
      </c>
      <c r="C39" s="91" t="s">
        <v>38</v>
      </c>
      <c r="D39" s="92">
        <v>390</v>
      </c>
      <c r="E39" s="90">
        <v>3.32</v>
      </c>
      <c r="F39" s="93">
        <f t="shared" si="2"/>
        <v>1294.8</v>
      </c>
      <c r="G39" s="94">
        <f t="shared" si="0"/>
        <v>207.16800000000001</v>
      </c>
      <c r="H39" s="95">
        <f t="shared" si="1"/>
        <v>1501.97</v>
      </c>
      <c r="I39" s="96">
        <v>294.06</v>
      </c>
      <c r="J39" s="97">
        <v>233.52</v>
      </c>
      <c r="K39" s="98">
        <v>242.17</v>
      </c>
    </row>
    <row r="40" spans="1:11" ht="16.5" hidden="1" thickTop="1" thickBot="1" x14ac:dyDescent="0.3">
      <c r="A40" s="90" t="s">
        <v>132</v>
      </c>
      <c r="B40" s="91" t="s">
        <v>133</v>
      </c>
      <c r="C40" s="91" t="s">
        <v>37</v>
      </c>
      <c r="D40" s="92">
        <v>1429</v>
      </c>
      <c r="E40" s="90">
        <v>0.5</v>
      </c>
      <c r="F40" s="93">
        <f t="shared" si="2"/>
        <v>714.5</v>
      </c>
      <c r="G40" s="94">
        <f t="shared" si="0"/>
        <v>114.32000000000001</v>
      </c>
      <c r="H40" s="95">
        <f t="shared" si="1"/>
        <v>828.82</v>
      </c>
      <c r="I40" s="96">
        <v>878.55</v>
      </c>
      <c r="J40" s="97">
        <v>913.69</v>
      </c>
      <c r="K40" s="98">
        <v>878.55</v>
      </c>
    </row>
    <row r="41" spans="1:11" ht="16.5" hidden="1" thickTop="1" thickBot="1" x14ac:dyDescent="0.3">
      <c r="A41" s="90" t="s">
        <v>97</v>
      </c>
      <c r="B41" s="91" t="s">
        <v>67</v>
      </c>
      <c r="C41" s="91" t="s">
        <v>36</v>
      </c>
      <c r="D41" s="92">
        <v>504</v>
      </c>
      <c r="E41" s="90">
        <v>0.6</v>
      </c>
      <c r="F41" s="93">
        <f t="shared" si="2"/>
        <v>302.39999999999998</v>
      </c>
      <c r="G41" s="94">
        <f t="shared" si="0"/>
        <v>48.384</v>
      </c>
      <c r="H41" s="95">
        <f t="shared" si="1"/>
        <v>350.78</v>
      </c>
      <c r="I41" s="96">
        <v>368.32</v>
      </c>
      <c r="J41" s="97">
        <v>385.07</v>
      </c>
      <c r="K41" s="98">
        <v>334.84</v>
      </c>
    </row>
    <row r="42" spans="1:11" ht="16.5" hidden="1" thickTop="1" thickBot="1" x14ac:dyDescent="0.3">
      <c r="A42" s="90" t="s">
        <v>134</v>
      </c>
      <c r="B42" s="91" t="s">
        <v>135</v>
      </c>
      <c r="C42" s="91" t="s">
        <v>36</v>
      </c>
      <c r="D42" s="92">
        <v>448</v>
      </c>
      <c r="E42" s="90">
        <v>0.74</v>
      </c>
      <c r="F42" s="93">
        <f t="shared" si="2"/>
        <v>331.52</v>
      </c>
      <c r="G42" s="94">
        <f t="shared" si="0"/>
        <v>53.043199999999999</v>
      </c>
      <c r="H42" s="95">
        <f t="shared" si="1"/>
        <v>384.56</v>
      </c>
      <c r="I42" s="96">
        <v>400.15</v>
      </c>
      <c r="J42" s="97">
        <v>419.83</v>
      </c>
      <c r="K42" s="98">
        <v>439.51</v>
      </c>
    </row>
    <row r="43" spans="1:11" ht="16.5" hidden="1" thickTop="1" thickBot="1" x14ac:dyDescent="0.3">
      <c r="A43" s="90" t="s">
        <v>136</v>
      </c>
      <c r="B43" s="91" t="s">
        <v>137</v>
      </c>
      <c r="C43" s="91" t="s">
        <v>37</v>
      </c>
      <c r="D43" s="92">
        <v>680</v>
      </c>
      <c r="E43" s="90">
        <v>0.63</v>
      </c>
      <c r="F43" s="93">
        <f t="shared" si="2"/>
        <v>428.4</v>
      </c>
      <c r="G43" s="94">
        <f t="shared" si="0"/>
        <v>68.543999999999997</v>
      </c>
      <c r="H43" s="95">
        <f t="shared" si="1"/>
        <v>496.94</v>
      </c>
      <c r="I43" s="96">
        <v>591.6</v>
      </c>
      <c r="J43" s="97">
        <v>621.94000000000005</v>
      </c>
      <c r="K43" s="98">
        <v>652.28</v>
      </c>
    </row>
    <row r="44" spans="1:11" ht="16.5" hidden="1" thickTop="1" thickBot="1" x14ac:dyDescent="0.3">
      <c r="A44" s="90" t="s">
        <v>138</v>
      </c>
      <c r="B44" s="91" t="s">
        <v>139</v>
      </c>
      <c r="C44" s="91" t="s">
        <v>6</v>
      </c>
      <c r="D44" s="92">
        <v>853</v>
      </c>
      <c r="E44" s="90">
        <v>0.67</v>
      </c>
      <c r="F44" s="93">
        <f t="shared" si="2"/>
        <v>571.51</v>
      </c>
      <c r="G44" s="94">
        <f t="shared" si="0"/>
        <v>91.441599999999994</v>
      </c>
      <c r="H44" s="95">
        <f t="shared" si="1"/>
        <v>662.95</v>
      </c>
      <c r="I44" s="96">
        <v>494.74</v>
      </c>
      <c r="J44" s="97">
        <v>514.53</v>
      </c>
      <c r="K44" s="98">
        <v>494.74</v>
      </c>
    </row>
    <row r="45" spans="1:11" ht="16.5" hidden="1" thickTop="1" thickBot="1" x14ac:dyDescent="0.3">
      <c r="A45" s="90" t="s">
        <v>140</v>
      </c>
      <c r="B45" s="91" t="s">
        <v>141</v>
      </c>
      <c r="C45" s="91" t="s">
        <v>37</v>
      </c>
      <c r="D45" s="92">
        <v>1894</v>
      </c>
      <c r="E45" s="90">
        <v>0.5</v>
      </c>
      <c r="F45" s="93">
        <f t="shared" si="2"/>
        <v>947</v>
      </c>
      <c r="G45" s="94">
        <f t="shared" si="0"/>
        <v>151.52000000000001</v>
      </c>
      <c r="H45" s="95">
        <f t="shared" si="1"/>
        <v>1098.52</v>
      </c>
      <c r="I45" s="96">
        <v>1340.19</v>
      </c>
      <c r="J45" s="97">
        <v>1403.02</v>
      </c>
      <c r="K45" s="98">
        <v>1214.55</v>
      </c>
    </row>
    <row r="46" spans="1:11" ht="16.5" hidden="1" thickTop="1" thickBot="1" x14ac:dyDescent="0.3">
      <c r="A46" s="90" t="s">
        <v>142</v>
      </c>
      <c r="B46" s="91" t="s">
        <v>143</v>
      </c>
      <c r="C46" s="91" t="s">
        <v>6</v>
      </c>
      <c r="D46" s="92">
        <v>789</v>
      </c>
      <c r="E46" s="90">
        <v>0.57999999999999996</v>
      </c>
      <c r="F46" s="93">
        <f t="shared" si="2"/>
        <v>457.61999999999995</v>
      </c>
      <c r="G46" s="94">
        <f t="shared" si="0"/>
        <v>73.219199999999987</v>
      </c>
      <c r="H46" s="95">
        <f t="shared" si="1"/>
        <v>530.84</v>
      </c>
      <c r="I46" s="96">
        <v>658.97</v>
      </c>
      <c r="J46" s="97">
        <v>685.33</v>
      </c>
      <c r="K46" s="98">
        <v>720.48</v>
      </c>
    </row>
    <row r="47" spans="1:11" ht="16.5" hidden="1" thickTop="1" thickBot="1" x14ac:dyDescent="0.3">
      <c r="A47" s="90" t="s">
        <v>144</v>
      </c>
      <c r="B47" s="91" t="s">
        <v>145</v>
      </c>
      <c r="C47" s="91" t="s">
        <v>36</v>
      </c>
      <c r="D47" s="92">
        <v>451</v>
      </c>
      <c r="E47" s="90">
        <v>0.75</v>
      </c>
      <c r="F47" s="93">
        <f t="shared" si="2"/>
        <v>338.25</v>
      </c>
      <c r="G47" s="94">
        <f t="shared" si="0"/>
        <v>54.120000000000005</v>
      </c>
      <c r="H47" s="95">
        <f t="shared" si="1"/>
        <v>392.37</v>
      </c>
      <c r="I47" s="96">
        <v>313.89999999999998</v>
      </c>
      <c r="J47" s="97">
        <v>325.97000000000003</v>
      </c>
      <c r="K47" s="98">
        <v>338.04</v>
      </c>
    </row>
    <row r="48" spans="1:11" ht="16.5" hidden="1" thickTop="1" thickBot="1" x14ac:dyDescent="0.3">
      <c r="A48" s="90" t="s">
        <v>146</v>
      </c>
      <c r="B48" s="91" t="s">
        <v>147</v>
      </c>
      <c r="C48" s="91" t="s">
        <v>6</v>
      </c>
      <c r="D48" s="92">
        <v>428</v>
      </c>
      <c r="E48" s="90">
        <v>0.61</v>
      </c>
      <c r="F48" s="93">
        <f t="shared" si="2"/>
        <v>261.08</v>
      </c>
      <c r="G48" s="94">
        <f t="shared" si="0"/>
        <v>41.772799999999997</v>
      </c>
      <c r="H48" s="95">
        <f t="shared" si="1"/>
        <v>302.85000000000002</v>
      </c>
      <c r="I48" s="96">
        <v>302.85000000000002</v>
      </c>
      <c r="J48" s="97">
        <v>317.05</v>
      </c>
      <c r="K48" s="98">
        <v>331.25</v>
      </c>
    </row>
    <row r="49" spans="1:11" ht="16.5" hidden="1" thickTop="1" thickBot="1" x14ac:dyDescent="0.3">
      <c r="A49" s="90" t="s">
        <v>148</v>
      </c>
      <c r="B49" s="91" t="s">
        <v>149</v>
      </c>
      <c r="C49" s="91" t="s">
        <v>37</v>
      </c>
      <c r="D49" s="92">
        <v>453</v>
      </c>
      <c r="E49" s="90">
        <v>1.94</v>
      </c>
      <c r="F49" s="93">
        <f t="shared" si="2"/>
        <v>878.81999999999994</v>
      </c>
      <c r="G49" s="94">
        <f t="shared" si="0"/>
        <v>140.6112</v>
      </c>
      <c r="H49" s="95">
        <f t="shared" si="1"/>
        <v>1019.43</v>
      </c>
      <c r="I49" s="96">
        <v>273.25</v>
      </c>
      <c r="J49" s="97">
        <v>253.01</v>
      </c>
      <c r="K49" s="98">
        <v>263.13</v>
      </c>
    </row>
    <row r="50" spans="1:11" ht="16.5" hidden="1" thickTop="1" thickBot="1" x14ac:dyDescent="0.3">
      <c r="A50" s="90" t="s">
        <v>150</v>
      </c>
      <c r="B50" s="91" t="s">
        <v>151</v>
      </c>
      <c r="C50" s="91" t="s">
        <v>6</v>
      </c>
      <c r="D50" s="92">
        <v>392</v>
      </c>
      <c r="E50" s="90">
        <v>0.56999999999999995</v>
      </c>
      <c r="F50" s="93">
        <f t="shared" si="2"/>
        <v>223.43999999999997</v>
      </c>
      <c r="G50" s="94">
        <f t="shared" si="0"/>
        <v>35.750399999999999</v>
      </c>
      <c r="H50" s="95">
        <f t="shared" si="1"/>
        <v>259.19</v>
      </c>
      <c r="I50" s="96">
        <v>227.36</v>
      </c>
      <c r="J50" s="97">
        <v>218.62</v>
      </c>
      <c r="K50" s="98">
        <v>227.36</v>
      </c>
    </row>
    <row r="51" spans="1:11" ht="16.5" hidden="1" thickTop="1" thickBot="1" x14ac:dyDescent="0.3">
      <c r="A51" s="90" t="s">
        <v>152</v>
      </c>
      <c r="B51" s="91" t="s">
        <v>153</v>
      </c>
      <c r="C51" s="91" t="s">
        <v>6</v>
      </c>
      <c r="D51" s="92">
        <v>1837</v>
      </c>
      <c r="E51" s="90">
        <v>0.99</v>
      </c>
      <c r="F51" s="93">
        <f t="shared" si="2"/>
        <v>1818.6299999999999</v>
      </c>
      <c r="G51" s="94">
        <f t="shared" si="0"/>
        <v>290.98079999999999</v>
      </c>
      <c r="H51" s="95">
        <f t="shared" si="1"/>
        <v>2109.61</v>
      </c>
      <c r="I51" s="96">
        <v>1555.57</v>
      </c>
      <c r="J51" s="97">
        <v>1228.08</v>
      </c>
      <c r="K51" s="98">
        <v>1064.3399999999999</v>
      </c>
    </row>
    <row r="52" spans="1:11" ht="16.5" hidden="1" thickTop="1" thickBot="1" x14ac:dyDescent="0.3">
      <c r="A52" s="90" t="s">
        <v>154</v>
      </c>
      <c r="B52" s="91" t="s">
        <v>155</v>
      </c>
      <c r="C52" s="91" t="s">
        <v>36</v>
      </c>
      <c r="D52" s="92">
        <v>427</v>
      </c>
      <c r="E52" s="90">
        <v>2.48</v>
      </c>
      <c r="F52" s="93">
        <f t="shared" si="2"/>
        <v>1058.96</v>
      </c>
      <c r="G52" s="94">
        <f t="shared" si="0"/>
        <v>169.43360000000001</v>
      </c>
      <c r="H52" s="95">
        <f t="shared" si="1"/>
        <v>1228.3900000000001</v>
      </c>
      <c r="I52" s="96">
        <v>297.19</v>
      </c>
      <c r="J52" s="97">
        <v>311.33999999999997</v>
      </c>
      <c r="K52" s="98">
        <v>325.5</v>
      </c>
    </row>
    <row r="53" spans="1:11" ht="16.5" hidden="1" thickTop="1" thickBot="1" x14ac:dyDescent="0.3">
      <c r="A53" s="90" t="s">
        <v>156</v>
      </c>
      <c r="B53" s="91" t="s">
        <v>157</v>
      </c>
      <c r="C53" s="91" t="s">
        <v>6</v>
      </c>
      <c r="D53" s="92">
        <v>410</v>
      </c>
      <c r="E53" s="90">
        <v>2.76</v>
      </c>
      <c r="F53" s="93">
        <f t="shared" si="2"/>
        <v>1131.5999999999999</v>
      </c>
      <c r="G53" s="94">
        <f t="shared" si="0"/>
        <v>181.05599999999998</v>
      </c>
      <c r="H53" s="95">
        <f t="shared" si="1"/>
        <v>1312.66</v>
      </c>
      <c r="I53" s="96">
        <v>256.82</v>
      </c>
      <c r="J53" s="97">
        <v>256.82</v>
      </c>
      <c r="K53" s="98">
        <v>256.82</v>
      </c>
    </row>
    <row r="54" spans="1:11" ht="16.5" hidden="1" thickTop="1" thickBot="1" x14ac:dyDescent="0.3">
      <c r="A54" s="90" t="s">
        <v>158</v>
      </c>
      <c r="B54" s="91" t="s">
        <v>159</v>
      </c>
      <c r="C54" s="91" t="s">
        <v>36</v>
      </c>
      <c r="D54" s="92">
        <v>706</v>
      </c>
      <c r="E54" s="90">
        <v>0.75</v>
      </c>
      <c r="F54" s="93">
        <f t="shared" si="2"/>
        <v>529.5</v>
      </c>
      <c r="G54" s="94">
        <f t="shared" si="0"/>
        <v>84.72</v>
      </c>
      <c r="H54" s="95">
        <f t="shared" si="1"/>
        <v>614.22</v>
      </c>
      <c r="I54" s="96">
        <v>475</v>
      </c>
      <c r="J54" s="97">
        <v>475</v>
      </c>
      <c r="K54" s="98">
        <v>494</v>
      </c>
    </row>
    <row r="55" spans="1:11" ht="16.5" hidden="1" thickTop="1" thickBot="1" x14ac:dyDescent="0.3">
      <c r="A55" s="90" t="s">
        <v>160</v>
      </c>
      <c r="B55" s="91" t="s">
        <v>161</v>
      </c>
      <c r="C55" s="91" t="s">
        <v>37</v>
      </c>
      <c r="D55" s="92">
        <v>782</v>
      </c>
      <c r="E55" s="90">
        <v>2.59</v>
      </c>
      <c r="F55" s="93">
        <f t="shared" si="2"/>
        <v>2025.3799999999999</v>
      </c>
      <c r="G55" s="94">
        <f t="shared" si="0"/>
        <v>324.06079999999997</v>
      </c>
      <c r="H55" s="95">
        <f t="shared" si="1"/>
        <v>2349.44</v>
      </c>
      <c r="I55" s="96">
        <v>571.49</v>
      </c>
      <c r="J55" s="97">
        <v>594.35</v>
      </c>
      <c r="K55" s="98">
        <v>617.20000000000005</v>
      </c>
    </row>
    <row r="56" spans="1:11" ht="16.5" hidden="1" thickTop="1" thickBot="1" x14ac:dyDescent="0.3">
      <c r="A56" s="90" t="s">
        <v>162</v>
      </c>
      <c r="B56" s="91" t="s">
        <v>107</v>
      </c>
      <c r="C56" s="91" t="s">
        <v>36</v>
      </c>
      <c r="D56" s="92">
        <v>387</v>
      </c>
      <c r="E56" s="90">
        <v>0.6</v>
      </c>
      <c r="F56" s="93">
        <f t="shared" si="2"/>
        <v>232.2</v>
      </c>
      <c r="G56" s="94">
        <f t="shared" si="0"/>
        <v>37.152000000000001</v>
      </c>
      <c r="H56" s="95">
        <f t="shared" si="1"/>
        <v>269.35000000000002</v>
      </c>
      <c r="I56" s="96">
        <v>341.18</v>
      </c>
      <c r="J56" s="97">
        <v>358.24</v>
      </c>
      <c r="K56" s="98">
        <v>311.33</v>
      </c>
    </row>
    <row r="57" spans="1:11" ht="16.5" hidden="1" thickTop="1" thickBot="1" x14ac:dyDescent="0.3">
      <c r="A57" s="90" t="s">
        <v>163</v>
      </c>
      <c r="B57" s="91" t="s">
        <v>164</v>
      </c>
      <c r="C57" s="91" t="s">
        <v>38</v>
      </c>
      <c r="D57" s="92">
        <v>755</v>
      </c>
      <c r="E57" s="90">
        <v>0.71</v>
      </c>
      <c r="F57" s="93">
        <f t="shared" si="2"/>
        <v>536.04999999999995</v>
      </c>
      <c r="G57" s="94">
        <f t="shared" si="0"/>
        <v>85.768000000000001</v>
      </c>
      <c r="H57" s="95">
        <f t="shared" si="1"/>
        <v>621.82000000000005</v>
      </c>
      <c r="I57" s="96">
        <v>665.61</v>
      </c>
      <c r="J57" s="97">
        <v>698.89</v>
      </c>
      <c r="K57" s="98">
        <v>557.45000000000005</v>
      </c>
    </row>
    <row r="58" spans="1:11" ht="16.5" hidden="1" thickTop="1" thickBot="1" x14ac:dyDescent="0.3">
      <c r="A58" s="90" t="s">
        <v>165</v>
      </c>
      <c r="B58" s="91" t="s">
        <v>129</v>
      </c>
      <c r="C58" s="91" t="s">
        <v>6</v>
      </c>
      <c r="D58" s="92">
        <v>1939</v>
      </c>
      <c r="E58" s="90">
        <v>2.61</v>
      </c>
      <c r="F58" s="93">
        <f t="shared" si="2"/>
        <v>5060.79</v>
      </c>
      <c r="G58" s="94">
        <f t="shared" si="0"/>
        <v>809.72640000000001</v>
      </c>
      <c r="H58" s="95">
        <f t="shared" si="1"/>
        <v>5870.52</v>
      </c>
      <c r="I58" s="96">
        <v>1124.6199999999999</v>
      </c>
      <c r="J58" s="97">
        <v>1124.6199999999999</v>
      </c>
      <c r="K58" s="98">
        <v>1124.6199999999999</v>
      </c>
    </row>
    <row r="59" spans="1:11" ht="16.5" hidden="1" thickTop="1" thickBot="1" x14ac:dyDescent="0.3">
      <c r="A59" s="90" t="s">
        <v>166</v>
      </c>
      <c r="B59" s="91" t="s">
        <v>167</v>
      </c>
      <c r="C59" s="91" t="s">
        <v>38</v>
      </c>
      <c r="D59" s="92">
        <v>448</v>
      </c>
      <c r="E59" s="90">
        <v>0.52</v>
      </c>
      <c r="F59" s="93">
        <f t="shared" si="2"/>
        <v>232.96</v>
      </c>
      <c r="G59" s="94">
        <f t="shared" si="0"/>
        <v>37.273600000000002</v>
      </c>
      <c r="H59" s="95">
        <f t="shared" si="1"/>
        <v>270.23</v>
      </c>
      <c r="I59" s="96">
        <v>259.83999999999997</v>
      </c>
      <c r="J59" s="97">
        <v>259.83999999999997</v>
      </c>
      <c r="K59" s="98">
        <v>259.83999999999997</v>
      </c>
    </row>
    <row r="60" spans="1:11" ht="16.5" hidden="1" thickTop="1" thickBot="1" x14ac:dyDescent="0.3">
      <c r="A60" s="90" t="s">
        <v>102</v>
      </c>
      <c r="B60" s="91" t="s">
        <v>168</v>
      </c>
      <c r="C60" s="91" t="s">
        <v>6</v>
      </c>
      <c r="D60" s="92">
        <v>747</v>
      </c>
      <c r="E60" s="90">
        <v>0.61</v>
      </c>
      <c r="F60" s="93">
        <f t="shared" si="2"/>
        <v>455.67</v>
      </c>
      <c r="G60" s="94">
        <f t="shared" si="0"/>
        <v>72.907200000000003</v>
      </c>
      <c r="H60" s="95">
        <f t="shared" si="1"/>
        <v>528.58000000000004</v>
      </c>
      <c r="I60" s="96">
        <v>450.59</v>
      </c>
      <c r="J60" s="97">
        <v>450.59</v>
      </c>
      <c r="K60" s="98">
        <v>468.61</v>
      </c>
    </row>
    <row r="61" spans="1:11" ht="16.5" hidden="1" thickTop="1" thickBot="1" x14ac:dyDescent="0.3">
      <c r="A61" s="90" t="s">
        <v>169</v>
      </c>
      <c r="B61" s="91" t="s">
        <v>170</v>
      </c>
      <c r="C61" s="91" t="s">
        <v>38</v>
      </c>
      <c r="D61" s="92">
        <v>429</v>
      </c>
      <c r="E61" s="90">
        <v>0.63</v>
      </c>
      <c r="F61" s="93">
        <f t="shared" si="2"/>
        <v>270.27</v>
      </c>
      <c r="G61" s="94">
        <f t="shared" si="0"/>
        <v>43.243199999999995</v>
      </c>
      <c r="H61" s="95">
        <f t="shared" si="1"/>
        <v>313.51</v>
      </c>
      <c r="I61" s="96">
        <v>318.49</v>
      </c>
      <c r="J61" s="97">
        <v>275.70999999999998</v>
      </c>
      <c r="K61" s="98">
        <v>237.68</v>
      </c>
    </row>
    <row r="62" spans="1:11" ht="16.5" hidden="1" thickTop="1" thickBot="1" x14ac:dyDescent="0.3">
      <c r="A62" s="90" t="s">
        <v>171</v>
      </c>
      <c r="B62" s="91" t="s">
        <v>172</v>
      </c>
      <c r="C62" s="91" t="s">
        <v>6</v>
      </c>
      <c r="D62" s="92">
        <v>865</v>
      </c>
      <c r="E62" s="90">
        <v>0.5</v>
      </c>
      <c r="F62" s="93">
        <f t="shared" si="2"/>
        <v>432.5</v>
      </c>
      <c r="G62" s="94">
        <f t="shared" si="0"/>
        <v>69.2</v>
      </c>
      <c r="H62" s="95">
        <f t="shared" si="1"/>
        <v>501.7</v>
      </c>
      <c r="I62" s="96">
        <v>551.87</v>
      </c>
      <c r="J62" s="97">
        <v>573.94000000000005</v>
      </c>
      <c r="K62" s="98">
        <v>596.02</v>
      </c>
    </row>
    <row r="63" spans="1:11" ht="16.5" hidden="1" thickTop="1" thickBot="1" x14ac:dyDescent="0.3">
      <c r="A63" s="99" t="s">
        <v>173</v>
      </c>
      <c r="B63" s="100" t="s">
        <v>174</v>
      </c>
      <c r="C63" s="100" t="s">
        <v>6</v>
      </c>
      <c r="D63" s="92">
        <v>432</v>
      </c>
      <c r="E63" s="90">
        <v>0.5</v>
      </c>
      <c r="F63" s="93">
        <f t="shared" si="2"/>
        <v>216</v>
      </c>
      <c r="G63" s="94">
        <f t="shared" si="0"/>
        <v>34.56</v>
      </c>
      <c r="H63" s="95">
        <f t="shared" si="1"/>
        <v>250.56</v>
      </c>
      <c r="I63" s="96">
        <v>250.56</v>
      </c>
      <c r="J63" s="97">
        <v>260.58</v>
      </c>
      <c r="K63" s="98">
        <v>0</v>
      </c>
    </row>
    <row r="64" spans="1:11" ht="16.5" hidden="1" thickTop="1" thickBot="1" x14ac:dyDescent="0.3">
      <c r="A64" s="90" t="s">
        <v>175</v>
      </c>
      <c r="B64" s="91" t="s">
        <v>133</v>
      </c>
      <c r="C64" s="91" t="s">
        <v>6</v>
      </c>
      <c r="D64" s="92">
        <v>444</v>
      </c>
      <c r="E64" s="90">
        <v>0.56000000000000005</v>
      </c>
      <c r="F64" s="93">
        <f t="shared" si="2"/>
        <v>248.64000000000001</v>
      </c>
      <c r="G64" s="94">
        <f t="shared" si="0"/>
        <v>39.782400000000003</v>
      </c>
      <c r="H64" s="95">
        <f t="shared" si="1"/>
        <v>288.42</v>
      </c>
      <c r="I64" s="96">
        <v>339.93</v>
      </c>
      <c r="J64" s="97">
        <v>270.95999999999998</v>
      </c>
      <c r="K64" s="98">
        <v>280.81</v>
      </c>
    </row>
    <row r="65" spans="1:11" ht="16.5" hidden="1" thickTop="1" thickBot="1" x14ac:dyDescent="0.3">
      <c r="A65" s="90" t="s">
        <v>176</v>
      </c>
      <c r="B65" s="91" t="s">
        <v>177</v>
      </c>
      <c r="C65" s="91" t="s">
        <v>36</v>
      </c>
      <c r="D65" s="92">
        <v>1353</v>
      </c>
      <c r="E65" s="90">
        <v>0.5</v>
      </c>
      <c r="F65" s="93">
        <f t="shared" si="2"/>
        <v>676.5</v>
      </c>
      <c r="G65" s="94">
        <f t="shared" si="0"/>
        <v>108.24000000000001</v>
      </c>
      <c r="H65" s="95">
        <f t="shared" si="1"/>
        <v>784.74</v>
      </c>
      <c r="I65" s="96">
        <v>847.52</v>
      </c>
      <c r="J65" s="97">
        <v>881.42</v>
      </c>
      <c r="K65" s="98">
        <v>915.32</v>
      </c>
    </row>
    <row r="66" spans="1:11" ht="16.5" hidden="1" thickTop="1" thickBot="1" x14ac:dyDescent="0.3">
      <c r="A66" s="90" t="s">
        <v>178</v>
      </c>
      <c r="B66" s="91" t="s">
        <v>179</v>
      </c>
      <c r="C66" s="91" t="s">
        <v>36</v>
      </c>
      <c r="D66" s="92">
        <v>417</v>
      </c>
      <c r="E66" s="90">
        <v>0.65</v>
      </c>
      <c r="F66" s="93">
        <f t="shared" si="2"/>
        <v>271.05</v>
      </c>
      <c r="G66" s="94">
        <f t="shared" si="0"/>
        <v>43.368000000000002</v>
      </c>
      <c r="H66" s="95">
        <f t="shared" si="1"/>
        <v>314.42</v>
      </c>
      <c r="I66" s="96">
        <v>241.86</v>
      </c>
      <c r="J66" s="97">
        <v>251.16</v>
      </c>
      <c r="K66" s="98">
        <v>232.56</v>
      </c>
    </row>
    <row r="67" spans="1:11" ht="16.5" hidden="1" thickTop="1" thickBot="1" x14ac:dyDescent="0.3">
      <c r="A67" s="90" t="s">
        <v>180</v>
      </c>
      <c r="B67" s="91" t="s">
        <v>135</v>
      </c>
      <c r="C67" s="91" t="s">
        <v>36</v>
      </c>
      <c r="D67" s="92">
        <v>440</v>
      </c>
      <c r="E67" s="90">
        <v>1.77</v>
      </c>
      <c r="F67" s="93">
        <f t="shared" si="2"/>
        <v>778.8</v>
      </c>
      <c r="G67" s="94">
        <f t="shared" si="0"/>
        <v>124.60799999999999</v>
      </c>
      <c r="H67" s="95">
        <f t="shared" si="1"/>
        <v>903.41</v>
      </c>
      <c r="I67" s="96">
        <v>377.7</v>
      </c>
      <c r="J67" s="97">
        <v>324.58</v>
      </c>
      <c r="K67" s="98">
        <v>295.08</v>
      </c>
    </row>
    <row r="68" spans="1:11" ht="16.5" hidden="1" thickTop="1" thickBot="1" x14ac:dyDescent="0.3">
      <c r="A68" s="90" t="s">
        <v>181</v>
      </c>
      <c r="B68" s="91" t="s">
        <v>182</v>
      </c>
      <c r="C68" s="91" t="s">
        <v>37</v>
      </c>
      <c r="D68" s="92">
        <v>1621</v>
      </c>
      <c r="E68" s="90">
        <v>0.5</v>
      </c>
      <c r="F68" s="93">
        <f t="shared" si="2"/>
        <v>810.5</v>
      </c>
      <c r="G68" s="94">
        <f t="shared" si="0"/>
        <v>129.68</v>
      </c>
      <c r="H68" s="95">
        <f t="shared" si="1"/>
        <v>940.18</v>
      </c>
      <c r="I68" s="96">
        <v>940.18</v>
      </c>
      <c r="J68" s="97">
        <v>904.02</v>
      </c>
      <c r="K68" s="98">
        <v>940.18</v>
      </c>
    </row>
    <row r="69" spans="1:11" ht="16.5" hidden="1" thickTop="1" thickBot="1" x14ac:dyDescent="0.3">
      <c r="A69" s="90" t="s">
        <v>183</v>
      </c>
      <c r="B69" s="91" t="s">
        <v>184</v>
      </c>
      <c r="C69" s="91" t="s">
        <v>37</v>
      </c>
      <c r="D69" s="92">
        <v>394</v>
      </c>
      <c r="E69" s="90">
        <v>0.51</v>
      </c>
      <c r="F69" s="93">
        <f t="shared" si="2"/>
        <v>200.94</v>
      </c>
      <c r="G69" s="94">
        <f t="shared" si="0"/>
        <v>32.150399999999998</v>
      </c>
      <c r="H69" s="95">
        <f t="shared" si="1"/>
        <v>233.09</v>
      </c>
      <c r="I69" s="96">
        <v>228.52</v>
      </c>
      <c r="J69" s="97">
        <v>219.73</v>
      </c>
      <c r="K69" s="98">
        <v>219.73</v>
      </c>
    </row>
    <row r="70" spans="1:11" ht="16.5" hidden="1" thickTop="1" thickBot="1" x14ac:dyDescent="0.3">
      <c r="A70" s="90" t="s">
        <v>185</v>
      </c>
      <c r="B70" s="91" t="s">
        <v>151</v>
      </c>
      <c r="C70" s="91" t="s">
        <v>36</v>
      </c>
      <c r="D70" s="92">
        <v>431</v>
      </c>
      <c r="E70" s="90">
        <v>3.38</v>
      </c>
      <c r="F70" s="93">
        <f t="shared" si="2"/>
        <v>1456.78</v>
      </c>
      <c r="G70" s="94">
        <f t="shared" si="0"/>
        <v>233.0848</v>
      </c>
      <c r="H70" s="95">
        <f t="shared" si="1"/>
        <v>1689.86</v>
      </c>
      <c r="I70" s="96">
        <v>309.98</v>
      </c>
      <c r="J70" s="97">
        <v>321.67</v>
      </c>
      <c r="K70" s="98">
        <v>292.43</v>
      </c>
    </row>
    <row r="71" spans="1:11" ht="16.5" hidden="1" thickTop="1" thickBot="1" x14ac:dyDescent="0.3">
      <c r="A71" s="90" t="s">
        <v>186</v>
      </c>
      <c r="B71" s="91" t="s">
        <v>187</v>
      </c>
      <c r="C71" s="91" t="s">
        <v>38</v>
      </c>
      <c r="D71" s="92">
        <v>422</v>
      </c>
      <c r="E71" s="90">
        <v>2.41</v>
      </c>
      <c r="F71" s="93">
        <f t="shared" si="2"/>
        <v>1017.0200000000001</v>
      </c>
      <c r="G71" s="94">
        <f t="shared" ref="G71:G134" si="3">F71*0.16</f>
        <v>162.72320000000002</v>
      </c>
      <c r="H71" s="95">
        <f t="shared" ref="H71:H134" si="4">ROUND(F71+G71,2)</f>
        <v>1179.74</v>
      </c>
      <c r="I71" s="96">
        <v>293.70999999999998</v>
      </c>
      <c r="J71" s="97">
        <v>233.1</v>
      </c>
      <c r="K71" s="98">
        <v>233.1</v>
      </c>
    </row>
    <row r="72" spans="1:11" ht="16.5" hidden="1" thickTop="1" thickBot="1" x14ac:dyDescent="0.3">
      <c r="A72" s="90" t="s">
        <v>188</v>
      </c>
      <c r="B72" s="91" t="s">
        <v>189</v>
      </c>
      <c r="C72" s="91" t="s">
        <v>38</v>
      </c>
      <c r="D72" s="92">
        <v>1305</v>
      </c>
      <c r="E72" s="90">
        <v>0.5</v>
      </c>
      <c r="F72" s="93">
        <f t="shared" ref="F72:F135" si="5">D72*E72</f>
        <v>652.5</v>
      </c>
      <c r="G72" s="94">
        <f t="shared" si="3"/>
        <v>104.4</v>
      </c>
      <c r="H72" s="95">
        <f t="shared" si="4"/>
        <v>756.9</v>
      </c>
      <c r="I72" s="96">
        <v>908.28</v>
      </c>
      <c r="J72" s="97">
        <v>943.21</v>
      </c>
      <c r="K72" s="98">
        <v>873.35</v>
      </c>
    </row>
    <row r="73" spans="1:11" ht="16.5" hidden="1" thickTop="1" thickBot="1" x14ac:dyDescent="0.3">
      <c r="A73" s="90" t="s">
        <v>190</v>
      </c>
      <c r="B73" s="91" t="s">
        <v>191</v>
      </c>
      <c r="C73" s="91" t="s">
        <v>6</v>
      </c>
      <c r="D73" s="92">
        <v>422</v>
      </c>
      <c r="E73" s="90">
        <v>0.55000000000000004</v>
      </c>
      <c r="F73" s="93">
        <f t="shared" si="5"/>
        <v>232.10000000000002</v>
      </c>
      <c r="G73" s="94">
        <f t="shared" si="3"/>
        <v>37.136000000000003</v>
      </c>
      <c r="H73" s="95">
        <f t="shared" si="4"/>
        <v>269.24</v>
      </c>
      <c r="I73" s="96">
        <v>337.77</v>
      </c>
      <c r="J73" s="97">
        <v>292.73</v>
      </c>
      <c r="K73" s="98">
        <v>281.47000000000003</v>
      </c>
    </row>
    <row r="74" spans="1:11" ht="16.5" hidden="1" thickTop="1" thickBot="1" x14ac:dyDescent="0.3">
      <c r="A74" s="90" t="s">
        <v>192</v>
      </c>
      <c r="B74" s="91" t="s">
        <v>193</v>
      </c>
      <c r="C74" s="91" t="s">
        <v>38</v>
      </c>
      <c r="D74" s="92">
        <v>457</v>
      </c>
      <c r="E74" s="90">
        <v>2.61</v>
      </c>
      <c r="F74" s="93">
        <f t="shared" si="5"/>
        <v>1192.77</v>
      </c>
      <c r="G74" s="94">
        <f t="shared" si="3"/>
        <v>190.8432</v>
      </c>
      <c r="H74" s="95">
        <f t="shared" si="4"/>
        <v>1383.61</v>
      </c>
      <c r="I74" s="96">
        <v>312.77</v>
      </c>
      <c r="J74" s="97">
        <v>312.77</v>
      </c>
      <c r="K74" s="98">
        <v>312.77</v>
      </c>
    </row>
    <row r="75" spans="1:11" ht="16.5" hidden="1" thickTop="1" thickBot="1" x14ac:dyDescent="0.3">
      <c r="A75" s="90" t="s">
        <v>194</v>
      </c>
      <c r="B75" s="91" t="s">
        <v>101</v>
      </c>
      <c r="C75" s="91" t="s">
        <v>37</v>
      </c>
      <c r="D75" s="92">
        <v>405</v>
      </c>
      <c r="E75" s="90">
        <v>3.02</v>
      </c>
      <c r="F75" s="93">
        <f t="shared" si="5"/>
        <v>1223.0999999999999</v>
      </c>
      <c r="G75" s="94">
        <f t="shared" si="3"/>
        <v>195.696</v>
      </c>
      <c r="H75" s="95">
        <f t="shared" si="4"/>
        <v>1418.8</v>
      </c>
      <c r="I75" s="96">
        <v>248.99</v>
      </c>
      <c r="J75" s="97">
        <v>258.95</v>
      </c>
      <c r="K75" s="98">
        <v>268.91000000000003</v>
      </c>
    </row>
    <row r="76" spans="1:11" ht="16.5" hidden="1" thickTop="1" thickBot="1" x14ac:dyDescent="0.3">
      <c r="A76" s="90" t="s">
        <v>195</v>
      </c>
      <c r="B76" s="91" t="s">
        <v>196</v>
      </c>
      <c r="C76" s="91" t="s">
        <v>37</v>
      </c>
      <c r="D76" s="92">
        <v>792</v>
      </c>
      <c r="E76" s="90">
        <v>0.5</v>
      </c>
      <c r="F76" s="93">
        <f t="shared" si="5"/>
        <v>396</v>
      </c>
      <c r="G76" s="94">
        <f t="shared" si="3"/>
        <v>63.36</v>
      </c>
      <c r="H76" s="95">
        <f t="shared" si="4"/>
        <v>459.36</v>
      </c>
      <c r="I76" s="96">
        <v>459.36</v>
      </c>
      <c r="J76" s="97">
        <v>477.73</v>
      </c>
      <c r="K76" s="98">
        <v>459.36</v>
      </c>
    </row>
    <row r="77" spans="1:11" ht="16.5" hidden="1" thickTop="1" thickBot="1" x14ac:dyDescent="0.3">
      <c r="A77" s="90" t="s">
        <v>197</v>
      </c>
      <c r="B77" s="91" t="s">
        <v>198</v>
      </c>
      <c r="C77" s="91" t="s">
        <v>37</v>
      </c>
      <c r="D77" s="92">
        <v>431</v>
      </c>
      <c r="E77" s="90">
        <v>2.9</v>
      </c>
      <c r="F77" s="93">
        <f t="shared" si="5"/>
        <v>1249.8999999999999</v>
      </c>
      <c r="G77" s="94">
        <f t="shared" si="3"/>
        <v>199.98399999999998</v>
      </c>
      <c r="H77" s="95">
        <f t="shared" si="4"/>
        <v>1449.88</v>
      </c>
      <c r="I77" s="96">
        <v>249.98</v>
      </c>
      <c r="J77" s="97">
        <v>259.98</v>
      </c>
      <c r="K77" s="98">
        <v>249.98</v>
      </c>
    </row>
    <row r="78" spans="1:11" ht="16.5" hidden="1" thickTop="1" thickBot="1" x14ac:dyDescent="0.3">
      <c r="A78" s="90" t="s">
        <v>199</v>
      </c>
      <c r="B78" s="91" t="s">
        <v>200</v>
      </c>
      <c r="C78" s="91" t="s">
        <v>37</v>
      </c>
      <c r="D78" s="92">
        <v>1281</v>
      </c>
      <c r="E78" s="90">
        <v>2.67</v>
      </c>
      <c r="F78" s="93">
        <f t="shared" si="5"/>
        <v>3420.27</v>
      </c>
      <c r="G78" s="94">
        <f t="shared" si="3"/>
        <v>547.2432</v>
      </c>
      <c r="H78" s="95">
        <f t="shared" si="4"/>
        <v>3967.51</v>
      </c>
      <c r="I78" s="96">
        <v>936.15</v>
      </c>
      <c r="J78" s="97">
        <v>970.83</v>
      </c>
      <c r="K78" s="98">
        <v>1005.5</v>
      </c>
    </row>
    <row r="79" spans="1:11" ht="16.5" hidden="1" thickTop="1" thickBot="1" x14ac:dyDescent="0.3">
      <c r="A79" s="90" t="s">
        <v>201</v>
      </c>
      <c r="B79" s="91" t="s">
        <v>202</v>
      </c>
      <c r="C79" s="91" t="s">
        <v>38</v>
      </c>
      <c r="D79" s="92">
        <v>414</v>
      </c>
      <c r="E79" s="90">
        <v>0.66</v>
      </c>
      <c r="F79" s="93">
        <f t="shared" si="5"/>
        <v>273.24</v>
      </c>
      <c r="G79" s="94">
        <f t="shared" si="3"/>
        <v>43.718400000000003</v>
      </c>
      <c r="H79" s="95">
        <f t="shared" si="4"/>
        <v>316.95999999999998</v>
      </c>
      <c r="I79" s="96">
        <v>273.74</v>
      </c>
      <c r="J79" s="97">
        <v>237.24</v>
      </c>
      <c r="K79" s="98">
        <v>228.11</v>
      </c>
    </row>
    <row r="80" spans="1:11" ht="16.5" hidden="1" thickTop="1" thickBot="1" x14ac:dyDescent="0.3">
      <c r="A80" s="90" t="s">
        <v>203</v>
      </c>
      <c r="B80" s="91" t="s">
        <v>204</v>
      </c>
      <c r="C80" s="91" t="s">
        <v>38</v>
      </c>
      <c r="D80" s="92">
        <v>1530</v>
      </c>
      <c r="E80" s="90">
        <v>1.9</v>
      </c>
      <c r="F80" s="93">
        <f t="shared" si="5"/>
        <v>2907</v>
      </c>
      <c r="G80" s="94">
        <f t="shared" si="3"/>
        <v>465.12</v>
      </c>
      <c r="H80" s="95">
        <f t="shared" si="4"/>
        <v>3372.12</v>
      </c>
      <c r="I80" s="96">
        <v>887.4</v>
      </c>
      <c r="J80" s="97">
        <v>887.4</v>
      </c>
      <c r="K80" s="98">
        <v>887.4</v>
      </c>
    </row>
    <row r="81" spans="1:11" ht="16.5" hidden="1" thickTop="1" thickBot="1" x14ac:dyDescent="0.3">
      <c r="A81" s="90" t="s">
        <v>205</v>
      </c>
      <c r="B81" s="91" t="s">
        <v>206</v>
      </c>
      <c r="C81" s="91" t="s">
        <v>6</v>
      </c>
      <c r="D81" s="92">
        <v>424</v>
      </c>
      <c r="E81" s="90">
        <v>1.9</v>
      </c>
      <c r="F81" s="93">
        <f t="shared" si="5"/>
        <v>805.59999999999991</v>
      </c>
      <c r="G81" s="94">
        <f t="shared" si="3"/>
        <v>128.89599999999999</v>
      </c>
      <c r="H81" s="95">
        <f t="shared" si="4"/>
        <v>934.5</v>
      </c>
      <c r="I81" s="96">
        <v>245.92</v>
      </c>
      <c r="J81" s="97">
        <v>255.76</v>
      </c>
      <c r="K81" s="98">
        <v>245.92</v>
      </c>
    </row>
    <row r="82" spans="1:11" ht="16.5" hidden="1" thickTop="1" thickBot="1" x14ac:dyDescent="0.3">
      <c r="A82" s="90" t="s">
        <v>207</v>
      </c>
      <c r="B82" s="91" t="s">
        <v>208</v>
      </c>
      <c r="C82" s="91" t="s">
        <v>37</v>
      </c>
      <c r="D82" s="92">
        <v>447</v>
      </c>
      <c r="E82" s="90">
        <v>1.1399999999999999</v>
      </c>
      <c r="F82" s="93">
        <f t="shared" si="5"/>
        <v>509.58</v>
      </c>
      <c r="G82" s="94">
        <f t="shared" si="3"/>
        <v>81.532799999999995</v>
      </c>
      <c r="H82" s="95">
        <f t="shared" si="4"/>
        <v>591.11</v>
      </c>
      <c r="I82" s="96">
        <v>321.48</v>
      </c>
      <c r="J82" s="97">
        <v>336.32</v>
      </c>
      <c r="K82" s="98">
        <v>351.16</v>
      </c>
    </row>
    <row r="83" spans="1:11" ht="16.5" hidden="1" thickTop="1" thickBot="1" x14ac:dyDescent="0.3">
      <c r="A83" s="90" t="s">
        <v>209</v>
      </c>
      <c r="B83" s="91" t="s">
        <v>210</v>
      </c>
      <c r="C83" s="91" t="s">
        <v>6</v>
      </c>
      <c r="D83" s="92">
        <v>1216</v>
      </c>
      <c r="E83" s="90">
        <v>0.5</v>
      </c>
      <c r="F83" s="93">
        <f t="shared" si="5"/>
        <v>608</v>
      </c>
      <c r="G83" s="94">
        <f t="shared" si="3"/>
        <v>97.28</v>
      </c>
      <c r="H83" s="95">
        <f t="shared" si="4"/>
        <v>705.28</v>
      </c>
      <c r="I83" s="96">
        <v>719.39</v>
      </c>
      <c r="J83" s="97">
        <v>719.39</v>
      </c>
      <c r="K83" s="98">
        <v>748.16</v>
      </c>
    </row>
    <row r="84" spans="1:11" ht="16.5" hidden="1" thickTop="1" thickBot="1" x14ac:dyDescent="0.3">
      <c r="A84" s="90" t="s">
        <v>211</v>
      </c>
      <c r="B84" s="91" t="s">
        <v>212</v>
      </c>
      <c r="C84" s="91" t="s">
        <v>36</v>
      </c>
      <c r="D84" s="92">
        <v>727</v>
      </c>
      <c r="E84" s="90">
        <v>0.61</v>
      </c>
      <c r="F84" s="93">
        <f t="shared" si="5"/>
        <v>443.46999999999997</v>
      </c>
      <c r="G84" s="94">
        <f t="shared" si="3"/>
        <v>70.955199999999991</v>
      </c>
      <c r="H84" s="95">
        <f t="shared" si="4"/>
        <v>514.42999999999995</v>
      </c>
      <c r="I84" s="96">
        <v>421.66</v>
      </c>
      <c r="J84" s="97">
        <v>421.66</v>
      </c>
      <c r="K84" s="98">
        <v>421.66</v>
      </c>
    </row>
    <row r="85" spans="1:11" ht="16.5" hidden="1" thickTop="1" thickBot="1" x14ac:dyDescent="0.3">
      <c r="A85" s="90" t="s">
        <v>213</v>
      </c>
      <c r="B85" s="91" t="s">
        <v>101</v>
      </c>
      <c r="C85" s="91" t="s">
        <v>38</v>
      </c>
      <c r="D85" s="92">
        <v>395</v>
      </c>
      <c r="E85" s="90">
        <v>0.52</v>
      </c>
      <c r="F85" s="93">
        <f t="shared" si="5"/>
        <v>205.4</v>
      </c>
      <c r="G85" s="94">
        <f t="shared" si="3"/>
        <v>32.864000000000004</v>
      </c>
      <c r="H85" s="95">
        <f t="shared" si="4"/>
        <v>238.26</v>
      </c>
      <c r="I85" s="96">
        <v>265.76</v>
      </c>
      <c r="J85" s="97">
        <v>276.39</v>
      </c>
      <c r="K85" s="98">
        <v>287.02</v>
      </c>
    </row>
    <row r="86" spans="1:11" ht="16.5" hidden="1" thickTop="1" thickBot="1" x14ac:dyDescent="0.3">
      <c r="A86" s="90" t="s">
        <v>214</v>
      </c>
      <c r="B86" s="91" t="s">
        <v>215</v>
      </c>
      <c r="C86" s="91" t="s">
        <v>37</v>
      </c>
      <c r="D86" s="92">
        <v>1820</v>
      </c>
      <c r="E86" s="90">
        <v>0.63</v>
      </c>
      <c r="F86" s="93">
        <f t="shared" si="5"/>
        <v>1146.5999999999999</v>
      </c>
      <c r="G86" s="94">
        <f t="shared" si="3"/>
        <v>183.45599999999999</v>
      </c>
      <c r="H86" s="95">
        <f t="shared" si="4"/>
        <v>1330.06</v>
      </c>
      <c r="I86" s="96">
        <v>1287.83</v>
      </c>
      <c r="J86" s="97">
        <v>1348.2</v>
      </c>
      <c r="K86" s="98">
        <v>1408.57</v>
      </c>
    </row>
    <row r="87" spans="1:11" ht="16.5" hidden="1" thickTop="1" thickBot="1" x14ac:dyDescent="0.3">
      <c r="A87" s="90" t="s">
        <v>216</v>
      </c>
      <c r="B87" s="91" t="s">
        <v>107</v>
      </c>
      <c r="C87" s="91" t="s">
        <v>6</v>
      </c>
      <c r="D87" s="92">
        <v>394</v>
      </c>
      <c r="E87" s="90">
        <v>0.65</v>
      </c>
      <c r="F87" s="93">
        <f t="shared" si="5"/>
        <v>256.10000000000002</v>
      </c>
      <c r="G87" s="94">
        <f t="shared" si="3"/>
        <v>40.976000000000006</v>
      </c>
      <c r="H87" s="95">
        <f t="shared" si="4"/>
        <v>297.08</v>
      </c>
      <c r="I87" s="96">
        <v>287.94</v>
      </c>
      <c r="J87" s="97">
        <v>266.61</v>
      </c>
      <c r="K87" s="98">
        <v>277.27</v>
      </c>
    </row>
    <row r="88" spans="1:11" ht="16.5" hidden="1" thickTop="1" thickBot="1" x14ac:dyDescent="0.3">
      <c r="A88" s="90" t="s">
        <v>217</v>
      </c>
      <c r="B88" s="91" t="s">
        <v>202</v>
      </c>
      <c r="C88" s="91" t="s">
        <v>6</v>
      </c>
      <c r="D88" s="92">
        <v>1409</v>
      </c>
      <c r="E88" s="90">
        <v>0.53</v>
      </c>
      <c r="F88" s="93">
        <f t="shared" si="5"/>
        <v>746.77</v>
      </c>
      <c r="G88" s="94">
        <f t="shared" si="3"/>
        <v>119.4832</v>
      </c>
      <c r="H88" s="95">
        <f t="shared" si="4"/>
        <v>866.25</v>
      </c>
      <c r="I88" s="96">
        <v>931.63</v>
      </c>
      <c r="J88" s="97">
        <v>978.21</v>
      </c>
      <c r="K88" s="98">
        <v>1024.79</v>
      </c>
    </row>
    <row r="89" spans="1:11" ht="16.5" hidden="1" thickTop="1" thickBot="1" x14ac:dyDescent="0.3">
      <c r="A89" s="90" t="s">
        <v>218</v>
      </c>
      <c r="B89" s="91" t="s">
        <v>219</v>
      </c>
      <c r="C89" s="91" t="s">
        <v>36</v>
      </c>
      <c r="D89" s="92">
        <v>410</v>
      </c>
      <c r="E89" s="90">
        <v>0.71</v>
      </c>
      <c r="F89" s="93">
        <f t="shared" si="5"/>
        <v>291.09999999999997</v>
      </c>
      <c r="G89" s="94">
        <f t="shared" si="3"/>
        <v>46.575999999999993</v>
      </c>
      <c r="H89" s="95">
        <f t="shared" si="4"/>
        <v>337.68</v>
      </c>
      <c r="I89" s="96">
        <v>247.31</v>
      </c>
      <c r="J89" s="97">
        <v>228.99</v>
      </c>
      <c r="K89" s="98">
        <v>238.15</v>
      </c>
    </row>
    <row r="90" spans="1:11" ht="16.5" hidden="1" thickTop="1" thickBot="1" x14ac:dyDescent="0.3">
      <c r="A90" s="90" t="s">
        <v>220</v>
      </c>
      <c r="B90" s="91" t="s">
        <v>221</v>
      </c>
      <c r="C90" s="91" t="s">
        <v>6</v>
      </c>
      <c r="D90" s="92">
        <v>452</v>
      </c>
      <c r="E90" s="90">
        <v>0.69</v>
      </c>
      <c r="F90" s="93">
        <f t="shared" si="5"/>
        <v>311.88</v>
      </c>
      <c r="G90" s="94">
        <f t="shared" si="3"/>
        <v>49.900800000000004</v>
      </c>
      <c r="H90" s="95">
        <f t="shared" si="4"/>
        <v>361.78</v>
      </c>
      <c r="I90" s="96">
        <v>398.48</v>
      </c>
      <c r="J90" s="97">
        <v>418.41</v>
      </c>
      <c r="K90" s="98">
        <v>0</v>
      </c>
    </row>
    <row r="91" spans="1:11" ht="16.5" hidden="1" thickTop="1" thickBot="1" x14ac:dyDescent="0.3">
      <c r="A91" s="90" t="s">
        <v>222</v>
      </c>
      <c r="B91" s="91" t="s">
        <v>67</v>
      </c>
      <c r="C91" s="91" t="s">
        <v>6</v>
      </c>
      <c r="D91" s="92">
        <v>1596</v>
      </c>
      <c r="E91" s="90">
        <v>0.5</v>
      </c>
      <c r="F91" s="93">
        <f t="shared" si="5"/>
        <v>798</v>
      </c>
      <c r="G91" s="94">
        <f t="shared" si="3"/>
        <v>127.68</v>
      </c>
      <c r="H91" s="95">
        <f t="shared" si="4"/>
        <v>925.68</v>
      </c>
      <c r="I91" s="96">
        <v>925.68</v>
      </c>
      <c r="J91" s="97">
        <v>890.08</v>
      </c>
      <c r="K91" s="98">
        <v>925.68</v>
      </c>
    </row>
    <row r="92" spans="1:11" ht="16.5" hidden="1" thickTop="1" thickBot="1" x14ac:dyDescent="0.3">
      <c r="A92" s="90" t="s">
        <v>223</v>
      </c>
      <c r="B92" s="91" t="s">
        <v>172</v>
      </c>
      <c r="C92" s="91" t="s">
        <v>6</v>
      </c>
      <c r="D92" s="92">
        <v>472</v>
      </c>
      <c r="E92" s="90">
        <v>0.59</v>
      </c>
      <c r="F92" s="93">
        <f t="shared" si="5"/>
        <v>278.47999999999996</v>
      </c>
      <c r="G92" s="94">
        <f t="shared" si="3"/>
        <v>44.556799999999996</v>
      </c>
      <c r="H92" s="95">
        <f t="shared" si="4"/>
        <v>323.04000000000002</v>
      </c>
      <c r="I92" s="96">
        <v>323.04000000000002</v>
      </c>
      <c r="J92" s="97">
        <v>338.67</v>
      </c>
      <c r="K92" s="98">
        <v>291.77999999999997</v>
      </c>
    </row>
    <row r="93" spans="1:11" ht="16.5" hidden="1" thickTop="1" thickBot="1" x14ac:dyDescent="0.3">
      <c r="A93" s="90" t="s">
        <v>224</v>
      </c>
      <c r="B93" s="91" t="s">
        <v>135</v>
      </c>
      <c r="C93" s="91" t="s">
        <v>36</v>
      </c>
      <c r="D93" s="92">
        <v>430</v>
      </c>
      <c r="E93" s="90">
        <v>0.65</v>
      </c>
      <c r="F93" s="93">
        <f t="shared" si="5"/>
        <v>279.5</v>
      </c>
      <c r="G93" s="94">
        <f t="shared" si="3"/>
        <v>44.72</v>
      </c>
      <c r="H93" s="95">
        <f t="shared" si="4"/>
        <v>324.22000000000003</v>
      </c>
      <c r="I93" s="96">
        <v>249.4</v>
      </c>
      <c r="J93" s="97">
        <v>259.38</v>
      </c>
      <c r="K93" s="98">
        <v>249.4</v>
      </c>
    </row>
    <row r="94" spans="1:11" ht="16.5" hidden="1" thickTop="1" thickBot="1" x14ac:dyDescent="0.3">
      <c r="A94" s="90" t="s">
        <v>225</v>
      </c>
      <c r="B94" s="91" t="s">
        <v>226</v>
      </c>
      <c r="C94" s="91" t="s">
        <v>36</v>
      </c>
      <c r="D94" s="92">
        <v>388</v>
      </c>
      <c r="E94" s="90">
        <v>0.62</v>
      </c>
      <c r="F94" s="93">
        <f t="shared" si="5"/>
        <v>240.56</v>
      </c>
      <c r="G94" s="94">
        <f t="shared" si="3"/>
        <v>38.489600000000003</v>
      </c>
      <c r="H94" s="95">
        <f t="shared" si="4"/>
        <v>279.05</v>
      </c>
      <c r="I94" s="96">
        <v>225.04</v>
      </c>
      <c r="J94" s="97">
        <v>234.04</v>
      </c>
      <c r="K94" s="98">
        <v>243.04</v>
      </c>
    </row>
    <row r="95" spans="1:11" ht="16.5" hidden="1" thickTop="1" thickBot="1" x14ac:dyDescent="0.3">
      <c r="A95" s="90" t="s">
        <v>227</v>
      </c>
      <c r="B95" s="91" t="s">
        <v>228</v>
      </c>
      <c r="C95" s="91" t="s">
        <v>36</v>
      </c>
      <c r="D95" s="92">
        <v>1402</v>
      </c>
      <c r="E95" s="90">
        <v>0.5</v>
      </c>
      <c r="F95" s="93">
        <f t="shared" si="5"/>
        <v>701</v>
      </c>
      <c r="G95" s="94">
        <f t="shared" si="3"/>
        <v>112.16</v>
      </c>
      <c r="H95" s="95">
        <f t="shared" si="4"/>
        <v>813.16</v>
      </c>
      <c r="I95" s="96">
        <v>927</v>
      </c>
      <c r="J95" s="97">
        <v>927</v>
      </c>
      <c r="K95" s="98">
        <v>964.08</v>
      </c>
    </row>
    <row r="96" spans="1:11" ht="16.5" hidden="1" thickTop="1" thickBot="1" x14ac:dyDescent="0.3">
      <c r="A96" s="90" t="s">
        <v>229</v>
      </c>
      <c r="B96" s="91" t="s">
        <v>107</v>
      </c>
      <c r="C96" s="91" t="s">
        <v>6</v>
      </c>
      <c r="D96" s="92">
        <v>416</v>
      </c>
      <c r="E96" s="90">
        <v>0.54</v>
      </c>
      <c r="F96" s="93">
        <f t="shared" si="5"/>
        <v>224.64000000000001</v>
      </c>
      <c r="G96" s="94">
        <f t="shared" si="3"/>
        <v>35.942400000000006</v>
      </c>
      <c r="H96" s="95">
        <f t="shared" si="4"/>
        <v>260.58</v>
      </c>
      <c r="I96" s="96">
        <v>332.97</v>
      </c>
      <c r="J96" s="97">
        <v>346.84</v>
      </c>
      <c r="K96" s="98">
        <v>360.71</v>
      </c>
    </row>
    <row r="97" spans="1:11" ht="16.5" hidden="1" thickTop="1" thickBot="1" x14ac:dyDescent="0.3">
      <c r="A97" s="90" t="s">
        <v>230</v>
      </c>
      <c r="B97" s="91" t="s">
        <v>135</v>
      </c>
      <c r="C97" s="91" t="s">
        <v>6</v>
      </c>
      <c r="D97" s="92">
        <v>742</v>
      </c>
      <c r="E97" s="90">
        <v>0.5</v>
      </c>
      <c r="F97" s="93">
        <f t="shared" si="5"/>
        <v>371</v>
      </c>
      <c r="G97" s="94">
        <f t="shared" si="3"/>
        <v>59.36</v>
      </c>
      <c r="H97" s="95">
        <f t="shared" si="4"/>
        <v>430.36</v>
      </c>
      <c r="I97" s="96">
        <v>662.75</v>
      </c>
      <c r="J97" s="97">
        <v>522.16999999999996</v>
      </c>
      <c r="K97" s="98">
        <v>502.09</v>
      </c>
    </row>
    <row r="98" spans="1:11" ht="16.5" hidden="1" thickTop="1" thickBot="1" x14ac:dyDescent="0.3">
      <c r="A98" s="90" t="s">
        <v>231</v>
      </c>
      <c r="B98" s="91" t="s">
        <v>189</v>
      </c>
      <c r="C98" s="91" t="s">
        <v>37</v>
      </c>
      <c r="D98" s="92">
        <v>416</v>
      </c>
      <c r="E98" s="90">
        <v>1.8</v>
      </c>
      <c r="F98" s="93">
        <f t="shared" si="5"/>
        <v>748.80000000000007</v>
      </c>
      <c r="G98" s="94">
        <f t="shared" si="3"/>
        <v>119.80800000000001</v>
      </c>
      <c r="H98" s="95">
        <f t="shared" si="4"/>
        <v>868.61</v>
      </c>
      <c r="I98" s="96">
        <v>289.54000000000002</v>
      </c>
      <c r="J98" s="97">
        <v>303.32</v>
      </c>
      <c r="K98" s="98">
        <v>317.11</v>
      </c>
    </row>
    <row r="99" spans="1:11" ht="16.5" hidden="1" thickTop="1" thickBot="1" x14ac:dyDescent="0.3">
      <c r="A99" s="90" t="s">
        <v>232</v>
      </c>
      <c r="B99" s="91" t="s">
        <v>233</v>
      </c>
      <c r="C99" s="91" t="s">
        <v>6</v>
      </c>
      <c r="D99" s="92">
        <v>584</v>
      </c>
      <c r="E99" s="90">
        <v>0.7</v>
      </c>
      <c r="F99" s="93">
        <f t="shared" si="5"/>
        <v>408.79999999999995</v>
      </c>
      <c r="G99" s="94">
        <f t="shared" si="3"/>
        <v>65.407999999999987</v>
      </c>
      <c r="H99" s="95">
        <f t="shared" si="4"/>
        <v>474.21</v>
      </c>
      <c r="I99" s="96">
        <v>426.79</v>
      </c>
      <c r="J99" s="97">
        <v>443.86</v>
      </c>
      <c r="K99" s="98">
        <v>426.79</v>
      </c>
    </row>
    <row r="100" spans="1:11" ht="16.5" hidden="1" thickTop="1" thickBot="1" x14ac:dyDescent="0.3">
      <c r="A100" s="90" t="s">
        <v>88</v>
      </c>
      <c r="B100" s="91" t="s">
        <v>234</v>
      </c>
      <c r="C100" s="91" t="s">
        <v>6</v>
      </c>
      <c r="D100" s="92">
        <v>831</v>
      </c>
      <c r="E100" s="90">
        <v>0.59</v>
      </c>
      <c r="F100" s="93">
        <f t="shared" si="5"/>
        <v>490.28999999999996</v>
      </c>
      <c r="G100" s="94">
        <f t="shared" si="3"/>
        <v>78.446399999999997</v>
      </c>
      <c r="H100" s="95">
        <f t="shared" si="4"/>
        <v>568.74</v>
      </c>
      <c r="I100" s="96">
        <v>636.21</v>
      </c>
      <c r="J100" s="97">
        <v>611.74</v>
      </c>
      <c r="K100" s="98">
        <v>636.21</v>
      </c>
    </row>
    <row r="101" spans="1:11" ht="16.5" hidden="1" thickTop="1" thickBot="1" x14ac:dyDescent="0.3">
      <c r="A101" s="90" t="s">
        <v>235</v>
      </c>
      <c r="B101" s="91" t="s">
        <v>236</v>
      </c>
      <c r="C101" s="91" t="s">
        <v>6</v>
      </c>
      <c r="D101" s="92">
        <v>667</v>
      </c>
      <c r="E101" s="90">
        <v>1.65</v>
      </c>
      <c r="F101" s="93">
        <f t="shared" si="5"/>
        <v>1100.55</v>
      </c>
      <c r="G101" s="94">
        <f t="shared" si="3"/>
        <v>176.08799999999999</v>
      </c>
      <c r="H101" s="95">
        <f t="shared" si="4"/>
        <v>1276.6400000000001</v>
      </c>
      <c r="I101" s="96">
        <v>495.18</v>
      </c>
      <c r="J101" s="97">
        <v>450.16</v>
      </c>
      <c r="K101" s="98">
        <v>468.17</v>
      </c>
    </row>
    <row r="102" spans="1:11" ht="16.5" hidden="1" thickTop="1" thickBot="1" x14ac:dyDescent="0.3">
      <c r="A102" s="90" t="s">
        <v>237</v>
      </c>
      <c r="B102" s="91" t="s">
        <v>238</v>
      </c>
      <c r="C102" s="91" t="s">
        <v>37</v>
      </c>
      <c r="D102" s="92">
        <v>435</v>
      </c>
      <c r="E102" s="90">
        <v>2.23</v>
      </c>
      <c r="F102" s="93">
        <f t="shared" si="5"/>
        <v>970.05</v>
      </c>
      <c r="G102" s="94">
        <f t="shared" si="3"/>
        <v>155.208</v>
      </c>
      <c r="H102" s="95">
        <f t="shared" si="4"/>
        <v>1125.26</v>
      </c>
      <c r="I102" s="96">
        <v>272.48</v>
      </c>
      <c r="J102" s="97">
        <v>283.38</v>
      </c>
      <c r="K102" s="98">
        <v>272.48</v>
      </c>
    </row>
    <row r="103" spans="1:11" ht="16.5" hidden="1" thickTop="1" thickBot="1" x14ac:dyDescent="0.3">
      <c r="A103" s="90" t="s">
        <v>239</v>
      </c>
      <c r="B103" s="91" t="s">
        <v>240</v>
      </c>
      <c r="C103" s="91" t="s">
        <v>37</v>
      </c>
      <c r="D103" s="92">
        <v>1098</v>
      </c>
      <c r="E103" s="90">
        <v>0.5</v>
      </c>
      <c r="F103" s="93">
        <f t="shared" si="5"/>
        <v>549</v>
      </c>
      <c r="G103" s="94">
        <f t="shared" si="3"/>
        <v>87.84</v>
      </c>
      <c r="H103" s="95">
        <f t="shared" si="4"/>
        <v>636.84</v>
      </c>
      <c r="I103" s="96">
        <v>955.26</v>
      </c>
      <c r="J103" s="97">
        <v>1004.25</v>
      </c>
      <c r="K103" s="98">
        <v>1053.24</v>
      </c>
    </row>
    <row r="104" spans="1:11" ht="16.5" hidden="1" thickTop="1" thickBot="1" x14ac:dyDescent="0.3">
      <c r="A104" s="90" t="s">
        <v>241</v>
      </c>
      <c r="B104" s="91" t="s">
        <v>242</v>
      </c>
      <c r="C104" s="91" t="s">
        <v>6</v>
      </c>
      <c r="D104" s="92">
        <v>815</v>
      </c>
      <c r="E104" s="90">
        <v>0.5</v>
      </c>
      <c r="F104" s="93">
        <f t="shared" si="5"/>
        <v>407.5</v>
      </c>
      <c r="G104" s="94">
        <f t="shared" si="3"/>
        <v>65.2</v>
      </c>
      <c r="H104" s="95">
        <f t="shared" si="4"/>
        <v>472.7</v>
      </c>
      <c r="I104" s="96">
        <v>671.23</v>
      </c>
      <c r="J104" s="97">
        <v>698.45</v>
      </c>
      <c r="K104" s="98">
        <v>734.73</v>
      </c>
    </row>
    <row r="105" spans="1:11" ht="16.5" hidden="1" thickTop="1" thickBot="1" x14ac:dyDescent="0.3">
      <c r="A105" s="90" t="s">
        <v>243</v>
      </c>
      <c r="B105" s="91" t="s">
        <v>244</v>
      </c>
      <c r="C105" s="91" t="s">
        <v>6</v>
      </c>
      <c r="D105" s="92">
        <v>410</v>
      </c>
      <c r="E105" s="90">
        <v>2.89</v>
      </c>
      <c r="F105" s="93">
        <f t="shared" si="5"/>
        <v>1184.9000000000001</v>
      </c>
      <c r="G105" s="94">
        <f t="shared" si="3"/>
        <v>189.58400000000003</v>
      </c>
      <c r="H105" s="95">
        <f t="shared" si="4"/>
        <v>1374.48</v>
      </c>
      <c r="I105" s="96">
        <v>323.41000000000003</v>
      </c>
      <c r="J105" s="97">
        <v>335.39</v>
      </c>
      <c r="K105" s="98">
        <v>347.36</v>
      </c>
    </row>
    <row r="106" spans="1:11" ht="16.5" hidden="1" thickTop="1" thickBot="1" x14ac:dyDescent="0.3">
      <c r="A106" s="90" t="s">
        <v>245</v>
      </c>
      <c r="B106" s="91" t="s">
        <v>246</v>
      </c>
      <c r="C106" s="91" t="s">
        <v>6</v>
      </c>
      <c r="D106" s="92">
        <v>1073</v>
      </c>
      <c r="E106" s="90">
        <v>0.5</v>
      </c>
      <c r="F106" s="93">
        <f t="shared" si="5"/>
        <v>536.5</v>
      </c>
      <c r="G106" s="94">
        <f t="shared" si="3"/>
        <v>85.84</v>
      </c>
      <c r="H106" s="95">
        <f t="shared" si="4"/>
        <v>622.34</v>
      </c>
      <c r="I106" s="96">
        <v>622.34</v>
      </c>
      <c r="J106" s="97">
        <v>647.23</v>
      </c>
      <c r="K106" s="98">
        <v>622.34</v>
      </c>
    </row>
    <row r="107" spans="1:11" ht="16.5" hidden="1" thickTop="1" thickBot="1" x14ac:dyDescent="0.3">
      <c r="A107" s="90" t="s">
        <v>247</v>
      </c>
      <c r="B107" s="91" t="s">
        <v>248</v>
      </c>
      <c r="C107" s="91" t="s">
        <v>6</v>
      </c>
      <c r="D107" s="92">
        <v>1147</v>
      </c>
      <c r="E107" s="90">
        <v>0.5</v>
      </c>
      <c r="F107" s="93">
        <f t="shared" si="5"/>
        <v>573.5</v>
      </c>
      <c r="G107" s="94">
        <f t="shared" si="3"/>
        <v>91.76</v>
      </c>
      <c r="H107" s="95">
        <f t="shared" si="4"/>
        <v>665.26</v>
      </c>
      <c r="I107" s="96">
        <v>705.18</v>
      </c>
      <c r="J107" s="97">
        <v>733.38</v>
      </c>
      <c r="K107" s="98">
        <v>761.59</v>
      </c>
    </row>
    <row r="108" spans="1:11" ht="16.5" hidden="1" thickTop="1" thickBot="1" x14ac:dyDescent="0.3">
      <c r="A108" s="90" t="s">
        <v>170</v>
      </c>
      <c r="B108" s="91" t="s">
        <v>249</v>
      </c>
      <c r="C108" s="91" t="s">
        <v>6</v>
      </c>
      <c r="D108" s="92">
        <v>389</v>
      </c>
      <c r="E108" s="90">
        <v>3.28</v>
      </c>
      <c r="F108" s="93">
        <f t="shared" si="5"/>
        <v>1275.9199999999998</v>
      </c>
      <c r="G108" s="94">
        <f t="shared" si="3"/>
        <v>204.14719999999997</v>
      </c>
      <c r="H108" s="95">
        <f t="shared" si="4"/>
        <v>1480.07</v>
      </c>
      <c r="I108" s="96">
        <v>225.62</v>
      </c>
      <c r="J108" s="97">
        <v>225.62</v>
      </c>
      <c r="K108" s="98">
        <v>234.64</v>
      </c>
    </row>
    <row r="109" spans="1:11" ht="16.5" hidden="1" thickTop="1" thickBot="1" x14ac:dyDescent="0.3">
      <c r="A109" s="90" t="s">
        <v>250</v>
      </c>
      <c r="B109" s="91" t="s">
        <v>149</v>
      </c>
      <c r="C109" s="91" t="s">
        <v>37</v>
      </c>
      <c r="D109" s="92">
        <v>1617</v>
      </c>
      <c r="E109" s="90">
        <v>0.5</v>
      </c>
      <c r="F109" s="93">
        <f t="shared" si="5"/>
        <v>808.5</v>
      </c>
      <c r="G109" s="94">
        <f t="shared" si="3"/>
        <v>129.36000000000001</v>
      </c>
      <c r="H109" s="95">
        <f t="shared" si="4"/>
        <v>937.86</v>
      </c>
      <c r="I109" s="96">
        <v>937.86</v>
      </c>
      <c r="J109" s="97">
        <v>901.79</v>
      </c>
      <c r="K109" s="98">
        <v>901.79</v>
      </c>
    </row>
    <row r="110" spans="1:11" ht="16.5" hidden="1" thickTop="1" thickBot="1" x14ac:dyDescent="0.3">
      <c r="A110" s="90" t="s">
        <v>251</v>
      </c>
      <c r="B110" s="91" t="s">
        <v>252</v>
      </c>
      <c r="C110" s="91" t="s">
        <v>6</v>
      </c>
      <c r="D110" s="92">
        <v>1608</v>
      </c>
      <c r="E110" s="90">
        <v>0.5</v>
      </c>
      <c r="F110" s="93">
        <f t="shared" si="5"/>
        <v>804</v>
      </c>
      <c r="G110" s="94">
        <f t="shared" si="3"/>
        <v>128.64000000000001</v>
      </c>
      <c r="H110" s="95">
        <f t="shared" si="4"/>
        <v>932.64</v>
      </c>
      <c r="I110" s="96">
        <v>932.64</v>
      </c>
      <c r="J110" s="97">
        <v>932.64</v>
      </c>
      <c r="K110" s="98">
        <v>932.64</v>
      </c>
    </row>
    <row r="111" spans="1:11" ht="16.5" hidden="1" thickTop="1" thickBot="1" x14ac:dyDescent="0.3">
      <c r="A111" s="90" t="s">
        <v>253</v>
      </c>
      <c r="B111" s="91" t="s">
        <v>254</v>
      </c>
      <c r="C111" s="91" t="s">
        <v>38</v>
      </c>
      <c r="D111" s="92">
        <v>458</v>
      </c>
      <c r="E111" s="90">
        <v>0.67</v>
      </c>
      <c r="F111" s="93">
        <f t="shared" si="5"/>
        <v>306.86</v>
      </c>
      <c r="G111" s="94">
        <f t="shared" si="3"/>
        <v>49.0976</v>
      </c>
      <c r="H111" s="95">
        <f t="shared" si="4"/>
        <v>355.96</v>
      </c>
      <c r="I111" s="96">
        <v>334.71</v>
      </c>
      <c r="J111" s="97">
        <v>334.71</v>
      </c>
      <c r="K111" s="98">
        <v>334.71</v>
      </c>
    </row>
    <row r="112" spans="1:11" ht="16.5" hidden="1" thickTop="1" thickBot="1" x14ac:dyDescent="0.3">
      <c r="A112" s="90" t="s">
        <v>255</v>
      </c>
      <c r="B112" s="91" t="s">
        <v>81</v>
      </c>
      <c r="C112" s="91" t="s">
        <v>6</v>
      </c>
      <c r="D112" s="92">
        <v>895</v>
      </c>
      <c r="E112" s="90">
        <v>0.99</v>
      </c>
      <c r="F112" s="93">
        <f t="shared" si="5"/>
        <v>886.05</v>
      </c>
      <c r="G112" s="94">
        <f t="shared" si="3"/>
        <v>141.768</v>
      </c>
      <c r="H112" s="95">
        <f t="shared" si="4"/>
        <v>1027.82</v>
      </c>
      <c r="I112" s="96">
        <v>664.45</v>
      </c>
      <c r="J112" s="97">
        <v>604.04</v>
      </c>
      <c r="K112" s="98">
        <v>628.21</v>
      </c>
    </row>
    <row r="113" spans="1:11" ht="16.5" hidden="1" thickTop="1" thickBot="1" x14ac:dyDescent="0.3">
      <c r="A113" s="90" t="s">
        <v>256</v>
      </c>
      <c r="B113" s="91" t="s">
        <v>69</v>
      </c>
      <c r="C113" s="91" t="s">
        <v>36</v>
      </c>
      <c r="D113" s="92">
        <v>1458</v>
      </c>
      <c r="E113" s="90">
        <v>0.5</v>
      </c>
      <c r="F113" s="93">
        <f t="shared" si="5"/>
        <v>729</v>
      </c>
      <c r="G113" s="94">
        <f t="shared" si="3"/>
        <v>116.64</v>
      </c>
      <c r="H113" s="95">
        <f t="shared" si="4"/>
        <v>845.64</v>
      </c>
      <c r="I113" s="96">
        <v>964.03</v>
      </c>
      <c r="J113" s="97">
        <v>1012.23</v>
      </c>
      <c r="K113" s="98">
        <v>867.63</v>
      </c>
    </row>
    <row r="114" spans="1:11" ht="16.5" hidden="1" thickTop="1" thickBot="1" x14ac:dyDescent="0.3">
      <c r="A114" s="90" t="s">
        <v>257</v>
      </c>
      <c r="B114" s="91" t="s">
        <v>103</v>
      </c>
      <c r="C114" s="91" t="s">
        <v>38</v>
      </c>
      <c r="D114" s="92">
        <v>1498</v>
      </c>
      <c r="E114" s="90">
        <v>0.5</v>
      </c>
      <c r="F114" s="93">
        <f t="shared" si="5"/>
        <v>749</v>
      </c>
      <c r="G114" s="94">
        <f t="shared" si="3"/>
        <v>119.84</v>
      </c>
      <c r="H114" s="95">
        <f t="shared" si="4"/>
        <v>868.84</v>
      </c>
      <c r="I114" s="96">
        <v>1146.8699999999999</v>
      </c>
      <c r="J114" s="97">
        <v>1190.98</v>
      </c>
      <c r="K114" s="98">
        <v>0</v>
      </c>
    </row>
    <row r="115" spans="1:11" ht="16.5" hidden="1" thickTop="1" thickBot="1" x14ac:dyDescent="0.3">
      <c r="A115" s="90" t="s">
        <v>258</v>
      </c>
      <c r="B115" s="91" t="s">
        <v>259</v>
      </c>
      <c r="C115" s="91" t="s">
        <v>36</v>
      </c>
      <c r="D115" s="92">
        <v>977</v>
      </c>
      <c r="E115" s="90">
        <v>0.91</v>
      </c>
      <c r="F115" s="93">
        <f t="shared" si="5"/>
        <v>889.07</v>
      </c>
      <c r="G115" s="94">
        <f t="shared" si="3"/>
        <v>142.25120000000001</v>
      </c>
      <c r="H115" s="95">
        <f t="shared" si="4"/>
        <v>1031.32</v>
      </c>
      <c r="I115" s="96">
        <v>804.66</v>
      </c>
      <c r="J115" s="97">
        <v>718.44</v>
      </c>
      <c r="K115" s="98">
        <v>718.44</v>
      </c>
    </row>
    <row r="116" spans="1:11" ht="16.5" hidden="1" thickTop="1" thickBot="1" x14ac:dyDescent="0.3">
      <c r="A116" s="90" t="s">
        <v>260</v>
      </c>
      <c r="B116" s="91" t="s">
        <v>135</v>
      </c>
      <c r="C116" s="91" t="s">
        <v>37</v>
      </c>
      <c r="D116" s="92">
        <v>758</v>
      </c>
      <c r="E116" s="90">
        <v>0.5</v>
      </c>
      <c r="F116" s="93">
        <f t="shared" si="5"/>
        <v>379</v>
      </c>
      <c r="G116" s="94">
        <f t="shared" si="3"/>
        <v>60.64</v>
      </c>
      <c r="H116" s="95">
        <f t="shared" si="4"/>
        <v>439.64</v>
      </c>
      <c r="I116" s="96">
        <v>615.5</v>
      </c>
      <c r="J116" s="97">
        <v>640.79</v>
      </c>
      <c r="K116" s="98">
        <v>556.48</v>
      </c>
    </row>
    <row r="117" spans="1:11" ht="16.5" hidden="1" thickTop="1" thickBot="1" x14ac:dyDescent="0.3">
      <c r="A117" s="90" t="s">
        <v>261</v>
      </c>
      <c r="B117" s="91" t="s">
        <v>262</v>
      </c>
      <c r="C117" s="91" t="s">
        <v>37</v>
      </c>
      <c r="D117" s="92">
        <v>397</v>
      </c>
      <c r="E117" s="90">
        <v>0.68</v>
      </c>
      <c r="F117" s="93">
        <f t="shared" si="5"/>
        <v>269.96000000000004</v>
      </c>
      <c r="G117" s="94">
        <f t="shared" si="3"/>
        <v>43.193600000000004</v>
      </c>
      <c r="H117" s="95">
        <f t="shared" si="4"/>
        <v>313.14999999999998</v>
      </c>
      <c r="I117" s="96">
        <v>322.36</v>
      </c>
      <c r="J117" s="97">
        <v>333.88</v>
      </c>
      <c r="K117" s="98">
        <v>351.15</v>
      </c>
    </row>
    <row r="118" spans="1:11" ht="16.5" hidden="1" thickTop="1" thickBot="1" x14ac:dyDescent="0.3">
      <c r="A118" s="90" t="s">
        <v>263</v>
      </c>
      <c r="B118" s="91" t="s">
        <v>264</v>
      </c>
      <c r="C118" s="91" t="s">
        <v>6</v>
      </c>
      <c r="D118" s="92">
        <v>454</v>
      </c>
      <c r="E118" s="90">
        <v>0.71</v>
      </c>
      <c r="F118" s="93">
        <f t="shared" si="5"/>
        <v>322.33999999999997</v>
      </c>
      <c r="G118" s="94">
        <f t="shared" si="3"/>
        <v>51.574399999999997</v>
      </c>
      <c r="H118" s="95">
        <f t="shared" si="4"/>
        <v>373.91</v>
      </c>
      <c r="I118" s="96">
        <v>321.25</v>
      </c>
      <c r="J118" s="97">
        <v>336.31</v>
      </c>
      <c r="K118" s="98">
        <v>291.13</v>
      </c>
    </row>
    <row r="119" spans="1:11" ht="16.5" hidden="1" thickTop="1" thickBot="1" x14ac:dyDescent="0.3">
      <c r="A119" s="90" t="s">
        <v>265</v>
      </c>
      <c r="B119" s="91" t="s">
        <v>105</v>
      </c>
      <c r="C119" s="91" t="s">
        <v>6</v>
      </c>
      <c r="D119" s="92">
        <v>624</v>
      </c>
      <c r="E119" s="90">
        <v>0.96</v>
      </c>
      <c r="F119" s="93">
        <f t="shared" si="5"/>
        <v>599.04</v>
      </c>
      <c r="G119" s="94">
        <f t="shared" si="3"/>
        <v>95.846400000000003</v>
      </c>
      <c r="H119" s="95">
        <f t="shared" si="4"/>
        <v>694.89</v>
      </c>
      <c r="I119" s="96">
        <v>441.54</v>
      </c>
      <c r="J119" s="97">
        <v>0</v>
      </c>
      <c r="K119" s="98">
        <v>482.94</v>
      </c>
    </row>
    <row r="120" spans="1:11" ht="16.5" hidden="1" thickTop="1" thickBot="1" x14ac:dyDescent="0.3">
      <c r="A120" s="90" t="s">
        <v>266</v>
      </c>
      <c r="B120" s="91" t="s">
        <v>267</v>
      </c>
      <c r="C120" s="91" t="s">
        <v>6</v>
      </c>
      <c r="D120" s="92">
        <v>940</v>
      </c>
      <c r="E120" s="90">
        <v>1.19</v>
      </c>
      <c r="F120" s="93">
        <f t="shared" si="5"/>
        <v>1118.5999999999999</v>
      </c>
      <c r="G120" s="94">
        <f t="shared" si="3"/>
        <v>178.976</v>
      </c>
      <c r="H120" s="95">
        <f t="shared" si="4"/>
        <v>1297.58</v>
      </c>
      <c r="I120" s="96">
        <v>719.66</v>
      </c>
      <c r="J120" s="97">
        <v>750.95</v>
      </c>
      <c r="K120" s="98">
        <v>594.51</v>
      </c>
    </row>
    <row r="121" spans="1:11" ht="16.5" hidden="1" thickTop="1" thickBot="1" x14ac:dyDescent="0.3">
      <c r="A121" s="90" t="s">
        <v>268</v>
      </c>
      <c r="B121" s="91" t="s">
        <v>269</v>
      </c>
      <c r="C121" s="91" t="s">
        <v>38</v>
      </c>
      <c r="D121" s="92">
        <v>819</v>
      </c>
      <c r="E121" s="90">
        <v>0.5</v>
      </c>
      <c r="F121" s="93">
        <f t="shared" si="5"/>
        <v>409.5</v>
      </c>
      <c r="G121" s="94">
        <f t="shared" si="3"/>
        <v>65.52</v>
      </c>
      <c r="H121" s="95">
        <f t="shared" si="4"/>
        <v>475.02</v>
      </c>
      <c r="I121" s="96">
        <v>779.03</v>
      </c>
      <c r="J121" s="97">
        <v>811.95</v>
      </c>
      <c r="K121" s="98">
        <v>844.87</v>
      </c>
    </row>
    <row r="122" spans="1:11" ht="16.5" hidden="1" thickTop="1" thickBot="1" x14ac:dyDescent="0.3">
      <c r="A122" s="90" t="s">
        <v>270</v>
      </c>
      <c r="B122" s="91" t="s">
        <v>271</v>
      </c>
      <c r="C122" s="91" t="s">
        <v>6</v>
      </c>
      <c r="D122" s="92">
        <v>438</v>
      </c>
      <c r="E122" s="90">
        <v>0.74</v>
      </c>
      <c r="F122" s="93">
        <f t="shared" si="5"/>
        <v>324.12</v>
      </c>
      <c r="G122" s="94">
        <f t="shared" si="3"/>
        <v>51.859200000000001</v>
      </c>
      <c r="H122" s="95">
        <f t="shared" si="4"/>
        <v>375.98</v>
      </c>
      <c r="I122" s="96">
        <v>370.9</v>
      </c>
      <c r="J122" s="97">
        <v>317.91000000000003</v>
      </c>
      <c r="K122" s="98">
        <v>329.69</v>
      </c>
    </row>
    <row r="123" spans="1:11" ht="16.5" hidden="1" thickTop="1" thickBot="1" x14ac:dyDescent="0.3">
      <c r="A123" s="90" t="s">
        <v>272</v>
      </c>
      <c r="B123" s="91" t="s">
        <v>212</v>
      </c>
      <c r="C123" s="91" t="s">
        <v>38</v>
      </c>
      <c r="D123" s="92">
        <v>449</v>
      </c>
      <c r="E123" s="90">
        <v>0.73</v>
      </c>
      <c r="F123" s="93">
        <f t="shared" si="5"/>
        <v>327.77</v>
      </c>
      <c r="G123" s="94">
        <f t="shared" si="3"/>
        <v>52.443199999999997</v>
      </c>
      <c r="H123" s="95">
        <f t="shared" si="4"/>
        <v>380.21</v>
      </c>
      <c r="I123" s="96">
        <v>437.51</v>
      </c>
      <c r="J123" s="97">
        <v>457.39</v>
      </c>
      <c r="K123" s="98">
        <v>362.93</v>
      </c>
    </row>
    <row r="124" spans="1:11" ht="16.5" hidden="1" thickTop="1" thickBot="1" x14ac:dyDescent="0.3">
      <c r="A124" s="90" t="s">
        <v>273</v>
      </c>
      <c r="B124" s="91" t="s">
        <v>274</v>
      </c>
      <c r="C124" s="91" t="s">
        <v>6</v>
      </c>
      <c r="D124" s="92">
        <v>436</v>
      </c>
      <c r="E124" s="90">
        <v>2.73</v>
      </c>
      <c r="F124" s="93">
        <f t="shared" si="5"/>
        <v>1190.28</v>
      </c>
      <c r="G124" s="94">
        <f t="shared" si="3"/>
        <v>190.44479999999999</v>
      </c>
      <c r="H124" s="95">
        <f t="shared" si="4"/>
        <v>1380.72</v>
      </c>
      <c r="I124" s="96">
        <v>379.32</v>
      </c>
      <c r="J124" s="97">
        <v>398.77</v>
      </c>
      <c r="K124" s="98">
        <v>316.10000000000002</v>
      </c>
    </row>
    <row r="125" spans="1:11" ht="16.5" hidden="1" thickTop="1" thickBot="1" x14ac:dyDescent="0.3">
      <c r="A125" s="90" t="s">
        <v>275</v>
      </c>
      <c r="B125" s="91" t="s">
        <v>276</v>
      </c>
      <c r="C125" s="91" t="s">
        <v>6</v>
      </c>
      <c r="D125" s="92">
        <v>406</v>
      </c>
      <c r="E125" s="90">
        <v>2.2400000000000002</v>
      </c>
      <c r="F125" s="93">
        <f t="shared" si="5"/>
        <v>909.44</v>
      </c>
      <c r="G125" s="94">
        <f t="shared" si="3"/>
        <v>145.5104</v>
      </c>
      <c r="H125" s="95">
        <f t="shared" si="4"/>
        <v>1054.95</v>
      </c>
      <c r="I125" s="96">
        <v>480.38</v>
      </c>
      <c r="J125" s="97">
        <v>502.83</v>
      </c>
      <c r="K125" s="98">
        <v>435.48</v>
      </c>
    </row>
    <row r="126" spans="1:11" ht="16.5" hidden="1" thickTop="1" thickBot="1" x14ac:dyDescent="0.3">
      <c r="A126" s="90" t="s">
        <v>277</v>
      </c>
      <c r="B126" s="91" t="s">
        <v>278</v>
      </c>
      <c r="C126" s="91" t="s">
        <v>38</v>
      </c>
      <c r="D126" s="92">
        <v>396</v>
      </c>
      <c r="E126" s="90">
        <v>0.53</v>
      </c>
      <c r="F126" s="93">
        <f t="shared" si="5"/>
        <v>209.88000000000002</v>
      </c>
      <c r="G126" s="94">
        <f t="shared" si="3"/>
        <v>33.580800000000004</v>
      </c>
      <c r="H126" s="95">
        <f t="shared" si="4"/>
        <v>243.46</v>
      </c>
      <c r="I126" s="96">
        <v>385.86</v>
      </c>
      <c r="J126" s="97">
        <v>306.94</v>
      </c>
      <c r="K126" s="98">
        <v>320.08999999999997</v>
      </c>
    </row>
    <row r="127" spans="1:11" ht="16.5" hidden="1" thickTop="1" thickBot="1" x14ac:dyDescent="0.3">
      <c r="A127" s="90" t="s">
        <v>279</v>
      </c>
      <c r="B127" s="91" t="s">
        <v>137</v>
      </c>
      <c r="C127" s="91" t="s">
        <v>6</v>
      </c>
      <c r="D127" s="92">
        <v>1838</v>
      </c>
      <c r="E127" s="90">
        <v>2.5499999999999998</v>
      </c>
      <c r="F127" s="93">
        <f t="shared" si="5"/>
        <v>4686.8999999999996</v>
      </c>
      <c r="G127" s="94">
        <f t="shared" si="3"/>
        <v>749.904</v>
      </c>
      <c r="H127" s="95">
        <f t="shared" si="4"/>
        <v>5436.8</v>
      </c>
      <c r="I127" s="96">
        <v>1343.21</v>
      </c>
      <c r="J127" s="97">
        <v>1243.71</v>
      </c>
      <c r="K127" s="98">
        <v>1293.46</v>
      </c>
    </row>
    <row r="128" spans="1:11" ht="16.5" hidden="1" thickTop="1" thickBot="1" x14ac:dyDescent="0.3">
      <c r="A128" s="90" t="s">
        <v>280</v>
      </c>
      <c r="B128" s="91" t="s">
        <v>281</v>
      </c>
      <c r="C128" s="91" t="s">
        <v>38</v>
      </c>
      <c r="D128" s="92">
        <v>598</v>
      </c>
      <c r="E128" s="90">
        <v>0.52</v>
      </c>
      <c r="F128" s="93">
        <f t="shared" si="5"/>
        <v>310.96000000000004</v>
      </c>
      <c r="G128" s="94">
        <f t="shared" si="3"/>
        <v>49.753600000000006</v>
      </c>
      <c r="H128" s="95">
        <f t="shared" si="4"/>
        <v>360.71</v>
      </c>
      <c r="I128" s="96">
        <v>520.26</v>
      </c>
      <c r="J128" s="97">
        <v>413.54</v>
      </c>
      <c r="K128" s="98">
        <v>433.55</v>
      </c>
    </row>
    <row r="129" spans="1:11" ht="16.5" hidden="1" thickTop="1" thickBot="1" x14ac:dyDescent="0.3">
      <c r="A129" s="90" t="s">
        <v>282</v>
      </c>
      <c r="B129" s="91" t="s">
        <v>283</v>
      </c>
      <c r="C129" s="91" t="s">
        <v>36</v>
      </c>
      <c r="D129" s="92">
        <v>1503</v>
      </c>
      <c r="E129" s="90">
        <v>0.5</v>
      </c>
      <c r="F129" s="93">
        <f t="shared" si="5"/>
        <v>751.5</v>
      </c>
      <c r="G129" s="94">
        <f t="shared" si="3"/>
        <v>120.24000000000001</v>
      </c>
      <c r="H129" s="95">
        <f t="shared" si="4"/>
        <v>871.74</v>
      </c>
      <c r="I129" s="96">
        <v>1290.18</v>
      </c>
      <c r="J129" s="97">
        <v>1355.78</v>
      </c>
      <c r="K129" s="98">
        <v>1421.38</v>
      </c>
    </row>
    <row r="130" spans="1:11" ht="16.5" hidden="1" thickTop="1" thickBot="1" x14ac:dyDescent="0.3">
      <c r="A130" s="90" t="s">
        <v>284</v>
      </c>
      <c r="B130" s="91" t="s">
        <v>101</v>
      </c>
      <c r="C130" s="91" t="s">
        <v>6</v>
      </c>
      <c r="D130" s="92">
        <v>1624</v>
      </c>
      <c r="E130" s="90">
        <v>2.62</v>
      </c>
      <c r="F130" s="93">
        <f t="shared" si="5"/>
        <v>4254.88</v>
      </c>
      <c r="G130" s="94">
        <f t="shared" si="3"/>
        <v>680.7808</v>
      </c>
      <c r="H130" s="95">
        <f t="shared" si="4"/>
        <v>4935.66</v>
      </c>
      <c r="I130" s="96">
        <v>1054.95</v>
      </c>
      <c r="J130" s="97">
        <v>1109.52</v>
      </c>
      <c r="K130" s="98">
        <v>964.01</v>
      </c>
    </row>
    <row r="131" spans="1:11" ht="16.5" hidden="1" thickTop="1" thickBot="1" x14ac:dyDescent="0.3">
      <c r="A131" s="90" t="s">
        <v>285</v>
      </c>
      <c r="B131" s="91" t="s">
        <v>286</v>
      </c>
      <c r="C131" s="91" t="s">
        <v>6</v>
      </c>
      <c r="D131" s="92">
        <v>1340</v>
      </c>
      <c r="E131" s="90">
        <v>2.5099999999999998</v>
      </c>
      <c r="F131" s="93">
        <f t="shared" si="5"/>
        <v>3363.3999999999996</v>
      </c>
      <c r="G131" s="94">
        <f t="shared" si="3"/>
        <v>538.14400000000001</v>
      </c>
      <c r="H131" s="95">
        <f t="shared" si="4"/>
        <v>3901.54</v>
      </c>
      <c r="I131" s="96">
        <v>823.83</v>
      </c>
      <c r="J131" s="97">
        <v>853.79</v>
      </c>
      <c r="K131" s="98">
        <v>748.94</v>
      </c>
    </row>
    <row r="132" spans="1:11" ht="16.5" hidden="1" thickTop="1" thickBot="1" x14ac:dyDescent="0.3">
      <c r="A132" s="90" t="s">
        <v>287</v>
      </c>
      <c r="B132" s="91" t="s">
        <v>69</v>
      </c>
      <c r="C132" s="91" t="s">
        <v>6</v>
      </c>
      <c r="D132" s="92">
        <v>422</v>
      </c>
      <c r="E132" s="90">
        <v>1.73</v>
      </c>
      <c r="F132" s="93">
        <f t="shared" si="5"/>
        <v>730.06</v>
      </c>
      <c r="G132" s="94">
        <f t="shared" si="3"/>
        <v>116.80959999999999</v>
      </c>
      <c r="H132" s="95">
        <f t="shared" si="4"/>
        <v>846.87</v>
      </c>
      <c r="I132" s="96">
        <v>318.19</v>
      </c>
      <c r="J132" s="97">
        <v>276.07</v>
      </c>
      <c r="K132" s="98">
        <v>0</v>
      </c>
    </row>
    <row r="133" spans="1:11" ht="16.5" hidden="1" thickTop="1" thickBot="1" x14ac:dyDescent="0.3">
      <c r="A133" s="90" t="s">
        <v>288</v>
      </c>
      <c r="B133" s="91" t="s">
        <v>289</v>
      </c>
      <c r="C133" s="91" t="s">
        <v>6</v>
      </c>
      <c r="D133" s="92">
        <v>454</v>
      </c>
      <c r="E133" s="90">
        <v>0.56999999999999995</v>
      </c>
      <c r="F133" s="93">
        <f t="shared" si="5"/>
        <v>258.77999999999997</v>
      </c>
      <c r="G133" s="94">
        <f t="shared" si="3"/>
        <v>41.404799999999994</v>
      </c>
      <c r="H133" s="95">
        <f t="shared" si="4"/>
        <v>300.18</v>
      </c>
      <c r="I133" s="96">
        <v>384.45</v>
      </c>
      <c r="J133" s="97">
        <v>331.42</v>
      </c>
      <c r="K133" s="98">
        <v>344.68</v>
      </c>
    </row>
    <row r="134" spans="1:11" ht="16.5" hidden="1" thickTop="1" thickBot="1" x14ac:dyDescent="0.3">
      <c r="A134" s="90" t="s">
        <v>290</v>
      </c>
      <c r="B134" s="91" t="s">
        <v>271</v>
      </c>
      <c r="C134" s="91" t="s">
        <v>38</v>
      </c>
      <c r="D134" s="92">
        <v>772</v>
      </c>
      <c r="E134" s="90">
        <v>0.88</v>
      </c>
      <c r="F134" s="93">
        <f t="shared" si="5"/>
        <v>679.36</v>
      </c>
      <c r="G134" s="94">
        <f t="shared" si="3"/>
        <v>108.69760000000001</v>
      </c>
      <c r="H134" s="95">
        <f t="shared" si="4"/>
        <v>788.06</v>
      </c>
      <c r="I134" s="96">
        <v>447.76</v>
      </c>
      <c r="J134" s="97">
        <v>464.98</v>
      </c>
      <c r="K134" s="98">
        <v>430.54</v>
      </c>
    </row>
    <row r="135" spans="1:11" ht="16.5" hidden="1" thickTop="1" thickBot="1" x14ac:dyDescent="0.3">
      <c r="A135" s="90" t="s">
        <v>291</v>
      </c>
      <c r="B135" s="91" t="s">
        <v>292</v>
      </c>
      <c r="C135" s="91" t="s">
        <v>6</v>
      </c>
      <c r="D135" s="92">
        <v>426</v>
      </c>
      <c r="E135" s="90">
        <v>0.72</v>
      </c>
      <c r="F135" s="93">
        <f t="shared" si="5"/>
        <v>306.71999999999997</v>
      </c>
      <c r="G135" s="94">
        <f t="shared" ref="G135:G198" si="6">F135*0.16</f>
        <v>49.075199999999995</v>
      </c>
      <c r="H135" s="95">
        <f t="shared" ref="H135:H198" si="7">ROUND(F135+G135,2)</f>
        <v>355.8</v>
      </c>
      <c r="I135" s="96">
        <v>247.08</v>
      </c>
      <c r="J135" s="97">
        <v>256.95999999999998</v>
      </c>
      <c r="K135" s="98">
        <v>247.08</v>
      </c>
    </row>
    <row r="136" spans="1:11" ht="16.5" hidden="1" thickTop="1" thickBot="1" x14ac:dyDescent="0.3">
      <c r="A136" s="90" t="s">
        <v>293</v>
      </c>
      <c r="B136" s="91" t="s">
        <v>294</v>
      </c>
      <c r="C136" s="91" t="s">
        <v>6</v>
      </c>
      <c r="D136" s="92">
        <v>1007</v>
      </c>
      <c r="E136" s="90">
        <v>0.5</v>
      </c>
      <c r="F136" s="93">
        <f t="shared" ref="F136:F199" si="8">D136*E136</f>
        <v>503.5</v>
      </c>
      <c r="G136" s="94">
        <f t="shared" si="6"/>
        <v>80.56</v>
      </c>
      <c r="H136" s="95">
        <f t="shared" si="7"/>
        <v>584.05999999999995</v>
      </c>
      <c r="I136" s="96">
        <v>712.55</v>
      </c>
      <c r="J136" s="97">
        <v>712.55</v>
      </c>
      <c r="K136" s="98">
        <v>712.55</v>
      </c>
    </row>
    <row r="137" spans="1:11" ht="16.5" hidden="1" thickTop="1" thickBot="1" x14ac:dyDescent="0.3">
      <c r="A137" s="90" t="s">
        <v>295</v>
      </c>
      <c r="B137" s="91" t="s">
        <v>296</v>
      </c>
      <c r="C137" s="91" t="s">
        <v>38</v>
      </c>
      <c r="D137" s="92">
        <v>1066</v>
      </c>
      <c r="E137" s="90">
        <v>0.5</v>
      </c>
      <c r="F137" s="93">
        <f t="shared" si="8"/>
        <v>533</v>
      </c>
      <c r="G137" s="94">
        <f t="shared" si="6"/>
        <v>85.28</v>
      </c>
      <c r="H137" s="95">
        <f t="shared" si="7"/>
        <v>618.28</v>
      </c>
      <c r="I137" s="96">
        <v>618.28</v>
      </c>
      <c r="J137" s="97">
        <v>618.28</v>
      </c>
      <c r="K137" s="98">
        <v>618.28</v>
      </c>
    </row>
    <row r="138" spans="1:11" ht="16.5" hidden="1" thickTop="1" thickBot="1" x14ac:dyDescent="0.3">
      <c r="A138" s="90" t="s">
        <v>297</v>
      </c>
      <c r="B138" s="91" t="s">
        <v>167</v>
      </c>
      <c r="C138" s="91" t="s">
        <v>6</v>
      </c>
      <c r="D138" s="92">
        <v>795</v>
      </c>
      <c r="E138" s="90">
        <v>0.97</v>
      </c>
      <c r="F138" s="93">
        <f t="shared" si="8"/>
        <v>771.15</v>
      </c>
      <c r="G138" s="94">
        <f t="shared" si="6"/>
        <v>123.384</v>
      </c>
      <c r="H138" s="95">
        <f t="shared" si="7"/>
        <v>894.53</v>
      </c>
      <c r="I138" s="96">
        <v>617.87</v>
      </c>
      <c r="J138" s="97">
        <v>649.83000000000004</v>
      </c>
      <c r="K138" s="98">
        <v>681.79</v>
      </c>
    </row>
    <row r="139" spans="1:11" ht="16.5" hidden="1" thickTop="1" thickBot="1" x14ac:dyDescent="0.3">
      <c r="A139" s="90" t="s">
        <v>298</v>
      </c>
      <c r="B139" s="91" t="s">
        <v>299</v>
      </c>
      <c r="C139" s="91" t="s">
        <v>36</v>
      </c>
      <c r="D139" s="92">
        <v>1070</v>
      </c>
      <c r="E139" s="90">
        <v>0.5</v>
      </c>
      <c r="F139" s="93">
        <f t="shared" si="8"/>
        <v>535</v>
      </c>
      <c r="G139" s="94">
        <f t="shared" si="6"/>
        <v>85.600000000000009</v>
      </c>
      <c r="H139" s="95">
        <f t="shared" si="7"/>
        <v>620.6</v>
      </c>
      <c r="I139" s="96">
        <v>633.01</v>
      </c>
      <c r="J139" s="97">
        <v>656.9</v>
      </c>
      <c r="K139" s="98">
        <v>597.17999999999995</v>
      </c>
    </row>
    <row r="140" spans="1:11" ht="16.5" hidden="1" thickTop="1" thickBot="1" x14ac:dyDescent="0.3">
      <c r="A140" s="90" t="s">
        <v>300</v>
      </c>
      <c r="B140" s="91" t="s">
        <v>301</v>
      </c>
      <c r="C140" s="91" t="s">
        <v>36</v>
      </c>
      <c r="D140" s="92">
        <v>679</v>
      </c>
      <c r="E140" s="90">
        <v>0.69</v>
      </c>
      <c r="F140" s="93">
        <f t="shared" si="8"/>
        <v>468.51</v>
      </c>
      <c r="G140" s="94">
        <f t="shared" si="6"/>
        <v>74.961600000000004</v>
      </c>
      <c r="H140" s="95">
        <f t="shared" si="7"/>
        <v>543.47</v>
      </c>
      <c r="I140" s="96">
        <v>551.35</v>
      </c>
      <c r="J140" s="97">
        <v>574.01</v>
      </c>
      <c r="K140" s="98">
        <v>498.48</v>
      </c>
    </row>
    <row r="141" spans="1:11" ht="16.5" hidden="1" thickTop="1" thickBot="1" x14ac:dyDescent="0.3">
      <c r="A141" s="90" t="s">
        <v>302</v>
      </c>
      <c r="B141" s="91" t="s">
        <v>168</v>
      </c>
      <c r="C141" s="91" t="s">
        <v>38</v>
      </c>
      <c r="D141" s="92">
        <v>810</v>
      </c>
      <c r="E141" s="90">
        <v>2.5499999999999998</v>
      </c>
      <c r="F141" s="93">
        <f t="shared" si="8"/>
        <v>2065.5</v>
      </c>
      <c r="G141" s="94">
        <f t="shared" si="6"/>
        <v>330.48</v>
      </c>
      <c r="H141" s="95">
        <f t="shared" si="7"/>
        <v>2395.98</v>
      </c>
      <c r="I141" s="96">
        <v>685.91</v>
      </c>
      <c r="J141" s="97">
        <v>541.51</v>
      </c>
      <c r="K141" s="98">
        <v>469.31</v>
      </c>
    </row>
    <row r="142" spans="1:11" ht="16.5" hidden="1" thickTop="1" thickBot="1" x14ac:dyDescent="0.3">
      <c r="A142" s="90" t="s">
        <v>303</v>
      </c>
      <c r="B142" s="91" t="s">
        <v>304</v>
      </c>
      <c r="C142" s="91" t="s">
        <v>36</v>
      </c>
      <c r="D142" s="92">
        <v>436</v>
      </c>
      <c r="E142" s="90">
        <v>0.64</v>
      </c>
      <c r="F142" s="93">
        <f t="shared" si="8"/>
        <v>279.04000000000002</v>
      </c>
      <c r="G142" s="94">
        <f t="shared" si="6"/>
        <v>44.646400000000007</v>
      </c>
      <c r="H142" s="95">
        <f t="shared" si="7"/>
        <v>323.69</v>
      </c>
      <c r="I142" s="96">
        <v>313.57</v>
      </c>
      <c r="J142" s="97">
        <v>295.82</v>
      </c>
      <c r="K142" s="98">
        <v>295.82</v>
      </c>
    </row>
    <row r="143" spans="1:11" ht="16.5" hidden="1" thickTop="1" thickBot="1" x14ac:dyDescent="0.3">
      <c r="A143" s="90" t="s">
        <v>305</v>
      </c>
      <c r="B143" s="91" t="s">
        <v>306</v>
      </c>
      <c r="C143" s="91" t="s">
        <v>6</v>
      </c>
      <c r="D143" s="92">
        <v>437</v>
      </c>
      <c r="E143" s="90">
        <v>2.63</v>
      </c>
      <c r="F143" s="93">
        <f t="shared" si="8"/>
        <v>1149.31</v>
      </c>
      <c r="G143" s="94">
        <f t="shared" si="6"/>
        <v>183.8896</v>
      </c>
      <c r="H143" s="95">
        <f t="shared" si="7"/>
        <v>1333.2</v>
      </c>
      <c r="I143" s="96">
        <v>253.46</v>
      </c>
      <c r="J143" s="97">
        <v>263.20999999999998</v>
      </c>
      <c r="K143" s="98">
        <v>243.71</v>
      </c>
    </row>
    <row r="144" spans="1:11" ht="16.5" hidden="1" thickTop="1" thickBot="1" x14ac:dyDescent="0.3">
      <c r="A144" s="90" t="s">
        <v>307</v>
      </c>
      <c r="B144" s="91" t="s">
        <v>304</v>
      </c>
      <c r="C144" s="91" t="s">
        <v>6</v>
      </c>
      <c r="D144" s="92">
        <v>490</v>
      </c>
      <c r="E144" s="90">
        <v>0.57999999999999996</v>
      </c>
      <c r="F144" s="93">
        <f t="shared" si="8"/>
        <v>284.2</v>
      </c>
      <c r="G144" s="94">
        <f t="shared" si="6"/>
        <v>45.472000000000001</v>
      </c>
      <c r="H144" s="95">
        <f t="shared" si="7"/>
        <v>329.67</v>
      </c>
      <c r="I144" s="96">
        <v>437.67</v>
      </c>
      <c r="J144" s="97">
        <v>457.56</v>
      </c>
      <c r="K144" s="98">
        <v>477.46</v>
      </c>
    </row>
    <row r="145" spans="1:11" ht="16.5" hidden="1" thickTop="1" thickBot="1" x14ac:dyDescent="0.3">
      <c r="A145" s="90" t="s">
        <v>308</v>
      </c>
      <c r="B145" s="91" t="s">
        <v>309</v>
      </c>
      <c r="C145" s="91" t="s">
        <v>37</v>
      </c>
      <c r="D145" s="92">
        <v>445</v>
      </c>
      <c r="E145" s="90">
        <v>0.68</v>
      </c>
      <c r="F145" s="93">
        <f t="shared" si="8"/>
        <v>302.60000000000002</v>
      </c>
      <c r="G145" s="94">
        <f t="shared" si="6"/>
        <v>48.416000000000004</v>
      </c>
      <c r="H145" s="95">
        <f t="shared" si="7"/>
        <v>351.02</v>
      </c>
      <c r="I145" s="96">
        <v>392.31</v>
      </c>
      <c r="J145" s="97">
        <v>313.85000000000002</v>
      </c>
      <c r="K145" s="98">
        <v>250.1</v>
      </c>
    </row>
    <row r="146" spans="1:11" ht="16.5" hidden="1" thickTop="1" thickBot="1" x14ac:dyDescent="0.3">
      <c r="A146" s="90" t="s">
        <v>310</v>
      </c>
      <c r="B146" s="91" t="s">
        <v>170</v>
      </c>
      <c r="C146" s="91" t="s">
        <v>6</v>
      </c>
      <c r="D146" s="92">
        <v>414</v>
      </c>
      <c r="E146" s="90">
        <v>0.73</v>
      </c>
      <c r="F146" s="93">
        <f t="shared" si="8"/>
        <v>302.21999999999997</v>
      </c>
      <c r="G146" s="94">
        <f t="shared" si="6"/>
        <v>48.355199999999996</v>
      </c>
      <c r="H146" s="95">
        <f t="shared" si="7"/>
        <v>350.58</v>
      </c>
      <c r="I146" s="96">
        <v>485.04</v>
      </c>
      <c r="J146" s="97">
        <v>507.92</v>
      </c>
      <c r="K146" s="98">
        <v>530.79999999999995</v>
      </c>
    </row>
    <row r="147" spans="1:11" ht="16.5" hidden="1" thickTop="1" thickBot="1" x14ac:dyDescent="0.3">
      <c r="A147" s="90" t="s">
        <v>311</v>
      </c>
      <c r="B147" s="91" t="s">
        <v>312</v>
      </c>
      <c r="C147" s="91" t="s">
        <v>37</v>
      </c>
      <c r="D147" s="92">
        <v>1666</v>
      </c>
      <c r="E147" s="90">
        <v>0.5</v>
      </c>
      <c r="F147" s="93">
        <f t="shared" si="8"/>
        <v>833</v>
      </c>
      <c r="G147" s="94">
        <f t="shared" si="6"/>
        <v>133.28</v>
      </c>
      <c r="H147" s="95">
        <f t="shared" si="7"/>
        <v>966.28</v>
      </c>
      <c r="I147" s="96">
        <v>1565.37</v>
      </c>
      <c r="J147" s="97">
        <v>1638.75</v>
      </c>
      <c r="K147" s="98">
        <v>1712.13</v>
      </c>
    </row>
    <row r="148" spans="1:11" ht="16.5" hidden="1" thickTop="1" thickBot="1" x14ac:dyDescent="0.3">
      <c r="A148" s="90" t="s">
        <v>313</v>
      </c>
      <c r="B148" s="91" t="s">
        <v>105</v>
      </c>
      <c r="C148" s="91" t="s">
        <v>38</v>
      </c>
      <c r="D148" s="92">
        <v>431</v>
      </c>
      <c r="E148" s="90">
        <v>0.73</v>
      </c>
      <c r="F148" s="93">
        <f t="shared" si="8"/>
        <v>314.63</v>
      </c>
      <c r="G148" s="94">
        <f t="shared" si="6"/>
        <v>50.340800000000002</v>
      </c>
      <c r="H148" s="95">
        <f t="shared" si="7"/>
        <v>364.97</v>
      </c>
      <c r="I148" s="96">
        <v>329.97</v>
      </c>
      <c r="J148" s="97">
        <v>317.27999999999997</v>
      </c>
      <c r="K148" s="98">
        <v>329.97</v>
      </c>
    </row>
    <row r="149" spans="1:11" ht="16.5" hidden="1" thickTop="1" thickBot="1" x14ac:dyDescent="0.3">
      <c r="A149" s="90" t="s">
        <v>314</v>
      </c>
      <c r="B149" s="91" t="s">
        <v>315</v>
      </c>
      <c r="C149" s="91" t="s">
        <v>36</v>
      </c>
      <c r="D149" s="92">
        <v>432</v>
      </c>
      <c r="E149" s="90">
        <v>0.55000000000000004</v>
      </c>
      <c r="F149" s="93">
        <f t="shared" si="8"/>
        <v>237.60000000000002</v>
      </c>
      <c r="G149" s="94">
        <f t="shared" si="6"/>
        <v>38.016000000000005</v>
      </c>
      <c r="H149" s="95">
        <f t="shared" si="7"/>
        <v>275.62</v>
      </c>
      <c r="I149" s="96">
        <v>305.68</v>
      </c>
      <c r="J149" s="97">
        <v>262.7</v>
      </c>
      <c r="K149" s="98">
        <v>272.25</v>
      </c>
    </row>
    <row r="150" spans="1:11" ht="16.5" hidden="1" thickTop="1" thickBot="1" x14ac:dyDescent="0.3">
      <c r="A150" s="90" t="s">
        <v>316</v>
      </c>
      <c r="B150" s="91" t="s">
        <v>317</v>
      </c>
      <c r="C150" s="91" t="s">
        <v>36</v>
      </c>
      <c r="D150" s="92">
        <v>409</v>
      </c>
      <c r="E150" s="90">
        <v>0.56000000000000005</v>
      </c>
      <c r="F150" s="93">
        <f t="shared" si="8"/>
        <v>229.04000000000002</v>
      </c>
      <c r="G150" s="94">
        <f t="shared" si="6"/>
        <v>36.646400000000007</v>
      </c>
      <c r="H150" s="95">
        <f t="shared" si="7"/>
        <v>265.69</v>
      </c>
      <c r="I150" s="96">
        <v>403.27</v>
      </c>
      <c r="J150" s="97">
        <v>321.70999999999998</v>
      </c>
      <c r="K150" s="98">
        <v>335.31</v>
      </c>
    </row>
    <row r="151" spans="1:11" ht="16.5" hidden="1" thickTop="1" thickBot="1" x14ac:dyDescent="0.3">
      <c r="A151" s="90" t="s">
        <v>318</v>
      </c>
      <c r="B151" s="91" t="s">
        <v>319</v>
      </c>
      <c r="C151" s="91" t="s">
        <v>36</v>
      </c>
      <c r="D151" s="92">
        <v>474</v>
      </c>
      <c r="E151" s="90">
        <v>0.6</v>
      </c>
      <c r="F151" s="93">
        <f t="shared" si="8"/>
        <v>284.39999999999998</v>
      </c>
      <c r="G151" s="94">
        <f t="shared" si="6"/>
        <v>45.503999999999998</v>
      </c>
      <c r="H151" s="95">
        <f t="shared" si="7"/>
        <v>329.9</v>
      </c>
      <c r="I151" s="96">
        <v>307.91000000000003</v>
      </c>
      <c r="J151" s="97">
        <v>323.83999999999997</v>
      </c>
      <c r="K151" s="98">
        <v>281.37</v>
      </c>
    </row>
    <row r="152" spans="1:11" ht="16.5" hidden="1" thickTop="1" thickBot="1" x14ac:dyDescent="0.3">
      <c r="A152" s="90" t="s">
        <v>320</v>
      </c>
      <c r="B152" s="91" t="s">
        <v>321</v>
      </c>
      <c r="C152" s="91" t="s">
        <v>36</v>
      </c>
      <c r="D152" s="92">
        <v>440</v>
      </c>
      <c r="E152" s="90">
        <v>0.6</v>
      </c>
      <c r="F152" s="93">
        <f t="shared" si="8"/>
        <v>264</v>
      </c>
      <c r="G152" s="94">
        <f t="shared" si="6"/>
        <v>42.24</v>
      </c>
      <c r="H152" s="95">
        <f t="shared" si="7"/>
        <v>306.24</v>
      </c>
      <c r="I152" s="96">
        <v>336.86</v>
      </c>
      <c r="J152" s="97">
        <v>351.51</v>
      </c>
      <c r="K152" s="98">
        <v>366.16</v>
      </c>
    </row>
    <row r="153" spans="1:11" ht="16.5" hidden="1" thickTop="1" thickBot="1" x14ac:dyDescent="0.3">
      <c r="A153" s="90" t="s">
        <v>322</v>
      </c>
      <c r="B153" s="91" t="s">
        <v>323</v>
      </c>
      <c r="C153" s="91" t="s">
        <v>6</v>
      </c>
      <c r="D153" s="92">
        <v>438</v>
      </c>
      <c r="E153" s="90">
        <v>0.98</v>
      </c>
      <c r="F153" s="93">
        <f t="shared" si="8"/>
        <v>429.24</v>
      </c>
      <c r="G153" s="94">
        <f t="shared" si="6"/>
        <v>68.678399999999996</v>
      </c>
      <c r="H153" s="95">
        <f t="shared" si="7"/>
        <v>497.92</v>
      </c>
      <c r="I153" s="96">
        <v>274.36</v>
      </c>
      <c r="J153" s="97">
        <v>284.16000000000003</v>
      </c>
      <c r="K153" s="98">
        <v>298.86</v>
      </c>
    </row>
    <row r="154" spans="1:11" ht="16.5" hidden="1" thickTop="1" thickBot="1" x14ac:dyDescent="0.3">
      <c r="A154" s="90" t="s">
        <v>112</v>
      </c>
      <c r="B154" s="91" t="s">
        <v>324</v>
      </c>
      <c r="C154" s="91" t="s">
        <v>36</v>
      </c>
      <c r="D154" s="92">
        <v>401</v>
      </c>
      <c r="E154" s="90">
        <v>0.56999999999999995</v>
      </c>
      <c r="F154" s="93">
        <f t="shared" si="8"/>
        <v>228.57</v>
      </c>
      <c r="G154" s="94">
        <f t="shared" si="6"/>
        <v>36.571199999999997</v>
      </c>
      <c r="H154" s="95">
        <f t="shared" si="7"/>
        <v>265.14</v>
      </c>
      <c r="I154" s="96">
        <v>232.58</v>
      </c>
      <c r="J154" s="97">
        <v>241.53</v>
      </c>
      <c r="K154" s="98">
        <v>223.63</v>
      </c>
    </row>
    <row r="155" spans="1:11" ht="16.5" hidden="1" thickTop="1" thickBot="1" x14ac:dyDescent="0.3">
      <c r="A155" s="90" t="s">
        <v>325</v>
      </c>
      <c r="B155" s="91" t="s">
        <v>114</v>
      </c>
      <c r="C155" s="91" t="s">
        <v>6</v>
      </c>
      <c r="D155" s="92">
        <v>703</v>
      </c>
      <c r="E155" s="90">
        <v>0.8</v>
      </c>
      <c r="F155" s="93">
        <f t="shared" si="8"/>
        <v>562.4</v>
      </c>
      <c r="G155" s="94">
        <f t="shared" si="6"/>
        <v>89.983999999999995</v>
      </c>
      <c r="H155" s="95">
        <f t="shared" si="7"/>
        <v>652.38</v>
      </c>
      <c r="I155" s="96">
        <v>489.29</v>
      </c>
      <c r="J155" s="97">
        <v>512.59</v>
      </c>
      <c r="K155" s="98">
        <v>403.86</v>
      </c>
    </row>
    <row r="156" spans="1:11" ht="16.5" hidden="1" thickTop="1" thickBot="1" x14ac:dyDescent="0.3">
      <c r="A156" s="90" t="s">
        <v>326</v>
      </c>
      <c r="B156" s="91" t="s">
        <v>189</v>
      </c>
      <c r="C156" s="91" t="s">
        <v>36</v>
      </c>
      <c r="D156" s="92">
        <v>1434</v>
      </c>
      <c r="E156" s="90">
        <v>2.2799999999999998</v>
      </c>
      <c r="F156" s="93">
        <f t="shared" si="8"/>
        <v>3269.5199999999995</v>
      </c>
      <c r="G156" s="94">
        <f t="shared" si="6"/>
        <v>523.12319999999988</v>
      </c>
      <c r="H156" s="95">
        <f t="shared" si="7"/>
        <v>3792.64</v>
      </c>
      <c r="I156" s="96">
        <v>1014.7</v>
      </c>
      <c r="J156" s="97">
        <v>1062.26</v>
      </c>
      <c r="K156" s="98">
        <v>840.3</v>
      </c>
    </row>
    <row r="157" spans="1:11" ht="16.5" hidden="1" thickTop="1" thickBot="1" x14ac:dyDescent="0.3">
      <c r="A157" s="90" t="s">
        <v>327</v>
      </c>
      <c r="B157" s="91" t="s">
        <v>328</v>
      </c>
      <c r="C157" s="91" t="s">
        <v>36</v>
      </c>
      <c r="D157" s="92">
        <v>419</v>
      </c>
      <c r="E157" s="90">
        <v>0.66</v>
      </c>
      <c r="F157" s="93">
        <f t="shared" si="8"/>
        <v>276.54000000000002</v>
      </c>
      <c r="G157" s="94">
        <f t="shared" si="6"/>
        <v>44.246400000000001</v>
      </c>
      <c r="H157" s="95">
        <f t="shared" si="7"/>
        <v>320.79000000000002</v>
      </c>
      <c r="I157" s="96">
        <v>447.16</v>
      </c>
      <c r="J157" s="97">
        <v>354</v>
      </c>
      <c r="K157" s="98">
        <v>279.47000000000003</v>
      </c>
    </row>
    <row r="158" spans="1:11" ht="16.5" hidden="1" thickTop="1" thickBot="1" x14ac:dyDescent="0.3">
      <c r="A158" s="90" t="s">
        <v>329</v>
      </c>
      <c r="B158" s="91" t="s">
        <v>330</v>
      </c>
      <c r="C158" s="91" t="s">
        <v>37</v>
      </c>
      <c r="D158" s="92">
        <v>921</v>
      </c>
      <c r="E158" s="90">
        <v>0.5</v>
      </c>
      <c r="F158" s="93">
        <f t="shared" si="8"/>
        <v>460.5</v>
      </c>
      <c r="G158" s="94">
        <f t="shared" si="6"/>
        <v>73.680000000000007</v>
      </c>
      <c r="H158" s="95">
        <f t="shared" si="7"/>
        <v>534.17999999999995</v>
      </c>
      <c r="I158" s="96">
        <v>641.02</v>
      </c>
      <c r="J158" s="97">
        <v>641.02</v>
      </c>
      <c r="K158" s="98">
        <v>666.66</v>
      </c>
    </row>
    <row r="159" spans="1:11" ht="16.5" hidden="1" thickTop="1" thickBot="1" x14ac:dyDescent="0.3">
      <c r="A159" s="90" t="s">
        <v>331</v>
      </c>
      <c r="B159" s="91" t="s">
        <v>332</v>
      </c>
      <c r="C159" s="91" t="s">
        <v>6</v>
      </c>
      <c r="D159" s="92">
        <v>987</v>
      </c>
      <c r="E159" s="90">
        <v>0.5</v>
      </c>
      <c r="F159" s="93">
        <f t="shared" si="8"/>
        <v>493.5</v>
      </c>
      <c r="G159" s="94">
        <f t="shared" si="6"/>
        <v>78.960000000000008</v>
      </c>
      <c r="H159" s="95">
        <f t="shared" si="7"/>
        <v>572.46</v>
      </c>
      <c r="I159" s="96">
        <v>732.75</v>
      </c>
      <c r="J159" s="97">
        <v>759.39</v>
      </c>
      <c r="K159" s="98">
        <v>799.36</v>
      </c>
    </row>
    <row r="160" spans="1:11" ht="16.5" hidden="1" thickTop="1" thickBot="1" x14ac:dyDescent="0.3">
      <c r="A160" s="90" t="s">
        <v>333</v>
      </c>
      <c r="B160" s="91" t="s">
        <v>334</v>
      </c>
      <c r="C160" s="91" t="s">
        <v>6</v>
      </c>
      <c r="D160" s="92">
        <v>447</v>
      </c>
      <c r="E160" s="90">
        <v>1.82</v>
      </c>
      <c r="F160" s="93">
        <f t="shared" si="8"/>
        <v>813.54000000000008</v>
      </c>
      <c r="G160" s="94">
        <f t="shared" si="6"/>
        <v>130.16640000000001</v>
      </c>
      <c r="H160" s="95">
        <f t="shared" si="7"/>
        <v>943.71</v>
      </c>
      <c r="I160" s="96">
        <v>274.82</v>
      </c>
      <c r="J160" s="97">
        <v>285.81</v>
      </c>
      <c r="K160" s="98">
        <v>296.8</v>
      </c>
    </row>
    <row r="161" spans="1:11" ht="16.5" hidden="1" thickTop="1" thickBot="1" x14ac:dyDescent="0.3">
      <c r="A161" s="90" t="s">
        <v>335</v>
      </c>
      <c r="B161" s="91" t="s">
        <v>315</v>
      </c>
      <c r="C161" s="91" t="s">
        <v>37</v>
      </c>
      <c r="D161" s="92">
        <v>771</v>
      </c>
      <c r="E161" s="90">
        <v>0.65</v>
      </c>
      <c r="F161" s="93">
        <f t="shared" si="8"/>
        <v>501.15000000000003</v>
      </c>
      <c r="G161" s="94">
        <f t="shared" si="6"/>
        <v>80.184000000000012</v>
      </c>
      <c r="H161" s="95">
        <f t="shared" si="7"/>
        <v>581.33000000000004</v>
      </c>
      <c r="I161" s="96">
        <v>724.43</v>
      </c>
      <c r="J161" s="97">
        <v>0</v>
      </c>
      <c r="K161" s="98">
        <v>0</v>
      </c>
    </row>
    <row r="162" spans="1:11" ht="16.5" hidden="1" thickTop="1" thickBot="1" x14ac:dyDescent="0.3">
      <c r="A162" s="90" t="s">
        <v>336</v>
      </c>
      <c r="B162" s="91" t="s">
        <v>278</v>
      </c>
      <c r="C162" s="91" t="s">
        <v>38</v>
      </c>
      <c r="D162" s="92">
        <v>444</v>
      </c>
      <c r="E162" s="90">
        <v>2.2599999999999998</v>
      </c>
      <c r="F162" s="93">
        <f t="shared" si="8"/>
        <v>1003.4399999999999</v>
      </c>
      <c r="G162" s="94">
        <f t="shared" si="6"/>
        <v>160.5504</v>
      </c>
      <c r="H162" s="95">
        <f t="shared" si="7"/>
        <v>1163.99</v>
      </c>
      <c r="I162" s="96">
        <v>530.49</v>
      </c>
      <c r="J162" s="97">
        <v>456.81</v>
      </c>
      <c r="K162" s="98">
        <v>0</v>
      </c>
    </row>
    <row r="163" spans="1:11" ht="16.5" hidden="1" thickTop="1" thickBot="1" x14ac:dyDescent="0.3">
      <c r="A163" s="90" t="s">
        <v>337</v>
      </c>
      <c r="B163" s="91" t="s">
        <v>338</v>
      </c>
      <c r="C163" s="91" t="s">
        <v>36</v>
      </c>
      <c r="D163" s="92">
        <v>868</v>
      </c>
      <c r="E163" s="90">
        <v>0.82</v>
      </c>
      <c r="F163" s="93">
        <f t="shared" si="8"/>
        <v>711.76</v>
      </c>
      <c r="G163" s="94">
        <f t="shared" si="6"/>
        <v>113.88160000000001</v>
      </c>
      <c r="H163" s="95">
        <f t="shared" si="7"/>
        <v>825.64</v>
      </c>
      <c r="I163" s="96">
        <v>815.57</v>
      </c>
      <c r="J163" s="97">
        <v>853.8</v>
      </c>
      <c r="K163" s="98">
        <v>892.03</v>
      </c>
    </row>
    <row r="164" spans="1:11" ht="16.5" hidden="1" thickTop="1" thickBot="1" x14ac:dyDescent="0.3">
      <c r="A164" s="90" t="s">
        <v>339</v>
      </c>
      <c r="B164" s="91" t="s">
        <v>340</v>
      </c>
      <c r="C164" s="91" t="s">
        <v>36</v>
      </c>
      <c r="D164" s="92">
        <v>639</v>
      </c>
      <c r="E164" s="90">
        <v>0.94</v>
      </c>
      <c r="F164" s="93">
        <f t="shared" si="8"/>
        <v>600.66</v>
      </c>
      <c r="G164" s="94">
        <f t="shared" si="6"/>
        <v>96.105599999999995</v>
      </c>
      <c r="H164" s="95">
        <f t="shared" si="7"/>
        <v>696.77</v>
      </c>
      <c r="I164" s="96">
        <v>400.27</v>
      </c>
      <c r="J164" s="97">
        <v>416.28</v>
      </c>
      <c r="K164" s="98">
        <v>400.27</v>
      </c>
    </row>
    <row r="165" spans="1:11" ht="16.5" hidden="1" thickTop="1" thickBot="1" x14ac:dyDescent="0.3">
      <c r="A165" s="90" t="s">
        <v>276</v>
      </c>
      <c r="B165" s="91" t="s">
        <v>341</v>
      </c>
      <c r="C165" s="91" t="s">
        <v>37</v>
      </c>
      <c r="D165" s="92">
        <v>456</v>
      </c>
      <c r="E165" s="90">
        <v>2.41</v>
      </c>
      <c r="F165" s="93">
        <f t="shared" si="8"/>
        <v>1098.96</v>
      </c>
      <c r="G165" s="94">
        <f t="shared" si="6"/>
        <v>175.83360000000002</v>
      </c>
      <c r="H165" s="95">
        <f t="shared" si="7"/>
        <v>1274.79</v>
      </c>
      <c r="I165" s="96">
        <v>306.8</v>
      </c>
      <c r="J165" s="97">
        <v>306.8</v>
      </c>
      <c r="K165" s="98">
        <v>319.07</v>
      </c>
    </row>
    <row r="166" spans="1:11" ht="16.5" hidden="1" thickTop="1" thickBot="1" x14ac:dyDescent="0.3">
      <c r="A166" s="90" t="s">
        <v>342</v>
      </c>
      <c r="B166" s="91" t="s">
        <v>343</v>
      </c>
      <c r="C166" s="91" t="s">
        <v>6</v>
      </c>
      <c r="D166" s="92">
        <v>457</v>
      </c>
      <c r="E166" s="90">
        <v>0.57999999999999996</v>
      </c>
      <c r="F166" s="93">
        <f t="shared" si="8"/>
        <v>265.06</v>
      </c>
      <c r="G166" s="94">
        <f t="shared" si="6"/>
        <v>42.409600000000005</v>
      </c>
      <c r="H166" s="95">
        <f t="shared" si="7"/>
        <v>307.47000000000003</v>
      </c>
      <c r="I166" s="96">
        <v>429.4</v>
      </c>
      <c r="J166" s="97">
        <v>368.78</v>
      </c>
      <c r="K166" s="98">
        <v>383.93</v>
      </c>
    </row>
    <row r="167" spans="1:11" ht="16.5" hidden="1" thickTop="1" thickBot="1" x14ac:dyDescent="0.3">
      <c r="A167" s="90" t="s">
        <v>271</v>
      </c>
      <c r="B167" s="91" t="s">
        <v>344</v>
      </c>
      <c r="C167" s="91" t="s">
        <v>37</v>
      </c>
      <c r="D167" s="92">
        <v>438</v>
      </c>
      <c r="E167" s="90">
        <v>1.39</v>
      </c>
      <c r="F167" s="93">
        <f t="shared" si="8"/>
        <v>608.81999999999994</v>
      </c>
      <c r="G167" s="94">
        <f t="shared" si="6"/>
        <v>97.411199999999994</v>
      </c>
      <c r="H167" s="95">
        <f t="shared" si="7"/>
        <v>706.23</v>
      </c>
      <c r="I167" s="96">
        <v>304.85000000000002</v>
      </c>
      <c r="J167" s="97">
        <v>261.3</v>
      </c>
      <c r="K167" s="98">
        <v>241.94</v>
      </c>
    </row>
    <row r="168" spans="1:11" ht="16.5" hidden="1" thickTop="1" thickBot="1" x14ac:dyDescent="0.3">
      <c r="A168" s="90" t="s">
        <v>345</v>
      </c>
      <c r="B168" s="91" t="s">
        <v>346</v>
      </c>
      <c r="C168" s="91" t="s">
        <v>36</v>
      </c>
      <c r="D168" s="92">
        <v>653</v>
      </c>
      <c r="E168" s="90">
        <v>0.98</v>
      </c>
      <c r="F168" s="93">
        <f t="shared" si="8"/>
        <v>639.93999999999994</v>
      </c>
      <c r="G168" s="94">
        <f t="shared" si="6"/>
        <v>102.3904</v>
      </c>
      <c r="H168" s="95">
        <f t="shared" si="7"/>
        <v>742.33</v>
      </c>
      <c r="I168" s="96">
        <v>409.04</v>
      </c>
      <c r="J168" s="97">
        <v>365.21</v>
      </c>
      <c r="K168" s="98">
        <v>365.21</v>
      </c>
    </row>
    <row r="169" spans="1:11" ht="16.5" hidden="1" thickTop="1" thickBot="1" x14ac:dyDescent="0.3">
      <c r="A169" s="90" t="s">
        <v>219</v>
      </c>
      <c r="B169" s="91" t="s">
        <v>347</v>
      </c>
      <c r="C169" s="91" t="s">
        <v>38</v>
      </c>
      <c r="D169" s="92">
        <v>415</v>
      </c>
      <c r="E169" s="90">
        <v>0.55000000000000004</v>
      </c>
      <c r="F169" s="93">
        <f t="shared" si="8"/>
        <v>228.25000000000003</v>
      </c>
      <c r="G169" s="94">
        <f t="shared" si="6"/>
        <v>36.520000000000003</v>
      </c>
      <c r="H169" s="95">
        <f t="shared" si="7"/>
        <v>264.77</v>
      </c>
      <c r="I169" s="96">
        <v>250.33</v>
      </c>
      <c r="J169" s="97">
        <v>231.79</v>
      </c>
      <c r="K169" s="98">
        <v>241.06</v>
      </c>
    </row>
    <row r="170" spans="1:11" ht="16.5" hidden="1" thickTop="1" thickBot="1" x14ac:dyDescent="0.3">
      <c r="A170" s="90" t="s">
        <v>348</v>
      </c>
      <c r="B170" s="91" t="s">
        <v>349</v>
      </c>
      <c r="C170" s="91" t="s">
        <v>36</v>
      </c>
      <c r="D170" s="92">
        <v>453</v>
      </c>
      <c r="E170" s="90">
        <v>0.55000000000000004</v>
      </c>
      <c r="F170" s="93">
        <f t="shared" si="8"/>
        <v>249.15000000000003</v>
      </c>
      <c r="G170" s="94">
        <f t="shared" si="6"/>
        <v>39.864000000000004</v>
      </c>
      <c r="H170" s="95">
        <f t="shared" si="7"/>
        <v>289.01</v>
      </c>
      <c r="I170" s="96">
        <v>488.7</v>
      </c>
      <c r="J170" s="97">
        <v>513.89</v>
      </c>
      <c r="K170" s="98">
        <v>443.35</v>
      </c>
    </row>
    <row r="171" spans="1:11" ht="16.5" hidden="1" thickTop="1" thickBot="1" x14ac:dyDescent="0.3">
      <c r="A171" s="90" t="s">
        <v>350</v>
      </c>
      <c r="B171" s="91" t="s">
        <v>351</v>
      </c>
      <c r="C171" s="91" t="s">
        <v>36</v>
      </c>
      <c r="D171" s="92">
        <v>1849</v>
      </c>
      <c r="E171" s="90">
        <v>0.5</v>
      </c>
      <c r="F171" s="93">
        <f t="shared" si="8"/>
        <v>924.5</v>
      </c>
      <c r="G171" s="94">
        <f t="shared" si="6"/>
        <v>147.92000000000002</v>
      </c>
      <c r="H171" s="95">
        <f t="shared" si="7"/>
        <v>1072.42</v>
      </c>
      <c r="I171" s="96">
        <v>2209.19</v>
      </c>
      <c r="J171" s="97">
        <v>2316.9499999999998</v>
      </c>
      <c r="K171" s="98">
        <v>2424.7199999999998</v>
      </c>
    </row>
    <row r="172" spans="1:11" ht="16.5" hidden="1" thickTop="1" thickBot="1" x14ac:dyDescent="0.3">
      <c r="A172" s="90" t="s">
        <v>352</v>
      </c>
      <c r="B172" s="91" t="s">
        <v>353</v>
      </c>
      <c r="C172" s="91" t="s">
        <v>6</v>
      </c>
      <c r="D172" s="92">
        <v>1017</v>
      </c>
      <c r="E172" s="90">
        <v>0.5</v>
      </c>
      <c r="F172" s="93">
        <f t="shared" si="8"/>
        <v>508.5</v>
      </c>
      <c r="G172" s="94">
        <f t="shared" si="6"/>
        <v>81.36</v>
      </c>
      <c r="H172" s="95">
        <f t="shared" si="7"/>
        <v>589.86</v>
      </c>
      <c r="I172" s="96">
        <v>872.99</v>
      </c>
      <c r="J172" s="97">
        <v>913.91</v>
      </c>
      <c r="K172" s="98">
        <v>954.84</v>
      </c>
    </row>
    <row r="173" spans="1:11" ht="16.5" hidden="1" thickTop="1" thickBot="1" x14ac:dyDescent="0.3">
      <c r="A173" s="90" t="s">
        <v>202</v>
      </c>
      <c r="B173" s="91" t="s">
        <v>354</v>
      </c>
      <c r="C173" s="91" t="s">
        <v>37</v>
      </c>
      <c r="D173" s="92">
        <v>419</v>
      </c>
      <c r="E173" s="90">
        <v>0.72</v>
      </c>
      <c r="F173" s="93">
        <f t="shared" si="8"/>
        <v>301.68</v>
      </c>
      <c r="G173" s="94">
        <f t="shared" si="6"/>
        <v>48.268799999999999</v>
      </c>
      <c r="H173" s="95">
        <f t="shared" si="7"/>
        <v>349.95</v>
      </c>
      <c r="I173" s="96">
        <v>349.95</v>
      </c>
      <c r="J173" s="97">
        <v>279.95999999999998</v>
      </c>
      <c r="K173" s="98">
        <v>242.63</v>
      </c>
    </row>
    <row r="174" spans="1:11" ht="16.5" hidden="1" thickTop="1" thickBot="1" x14ac:dyDescent="0.3">
      <c r="A174" s="90" t="s">
        <v>276</v>
      </c>
      <c r="B174" s="91" t="s">
        <v>347</v>
      </c>
      <c r="C174" s="91" t="s">
        <v>37</v>
      </c>
      <c r="D174" s="92">
        <v>405</v>
      </c>
      <c r="E174" s="90">
        <v>0.53</v>
      </c>
      <c r="F174" s="93">
        <f t="shared" si="8"/>
        <v>214.65</v>
      </c>
      <c r="G174" s="94">
        <f t="shared" si="6"/>
        <v>34.344000000000001</v>
      </c>
      <c r="H174" s="95">
        <f t="shared" si="7"/>
        <v>248.99</v>
      </c>
      <c r="I174" s="96">
        <v>371.14</v>
      </c>
      <c r="J174" s="97">
        <v>294.73</v>
      </c>
      <c r="K174" s="98">
        <v>272.89999999999998</v>
      </c>
    </row>
    <row r="175" spans="1:11" ht="16.5" hidden="1" thickTop="1" thickBot="1" x14ac:dyDescent="0.3">
      <c r="A175" s="90" t="s">
        <v>355</v>
      </c>
      <c r="B175" s="91" t="s">
        <v>356</v>
      </c>
      <c r="C175" s="91" t="s">
        <v>6</v>
      </c>
      <c r="D175" s="92">
        <v>399</v>
      </c>
      <c r="E175" s="90">
        <v>0.61</v>
      </c>
      <c r="F175" s="93">
        <f t="shared" si="8"/>
        <v>243.39</v>
      </c>
      <c r="G175" s="94">
        <f t="shared" si="6"/>
        <v>38.942399999999999</v>
      </c>
      <c r="H175" s="95">
        <f t="shared" si="7"/>
        <v>282.33</v>
      </c>
      <c r="I175" s="96">
        <v>240.68</v>
      </c>
      <c r="J175" s="97">
        <v>250.3</v>
      </c>
      <c r="K175" s="98">
        <v>240.68</v>
      </c>
    </row>
    <row r="176" spans="1:11" ht="16.5" hidden="1" thickTop="1" thickBot="1" x14ac:dyDescent="0.3">
      <c r="A176" s="90" t="s">
        <v>357</v>
      </c>
      <c r="B176" s="91" t="s">
        <v>358</v>
      </c>
      <c r="C176" s="91" t="s">
        <v>6</v>
      </c>
      <c r="D176" s="92">
        <v>1584</v>
      </c>
      <c r="E176" s="90">
        <v>1.56</v>
      </c>
      <c r="F176" s="93">
        <f t="shared" si="8"/>
        <v>2471.04</v>
      </c>
      <c r="G176" s="94">
        <f t="shared" si="6"/>
        <v>395.3664</v>
      </c>
      <c r="H176" s="95">
        <f t="shared" si="7"/>
        <v>2866.41</v>
      </c>
      <c r="I176" s="96">
        <v>1028.97</v>
      </c>
      <c r="J176" s="97">
        <v>1082.19</v>
      </c>
      <c r="K176" s="98">
        <v>1135.4100000000001</v>
      </c>
    </row>
    <row r="177" spans="1:11" ht="16.5" hidden="1" thickTop="1" thickBot="1" x14ac:dyDescent="0.3">
      <c r="A177" s="90" t="s">
        <v>359</v>
      </c>
      <c r="B177" s="91" t="s">
        <v>360</v>
      </c>
      <c r="C177" s="91" t="s">
        <v>36</v>
      </c>
      <c r="D177" s="92">
        <v>695</v>
      </c>
      <c r="E177" s="90">
        <v>0.5</v>
      </c>
      <c r="F177" s="93">
        <f t="shared" si="8"/>
        <v>347.5</v>
      </c>
      <c r="G177" s="94">
        <f t="shared" si="6"/>
        <v>55.6</v>
      </c>
      <c r="H177" s="95">
        <f t="shared" si="7"/>
        <v>403.1</v>
      </c>
      <c r="I177" s="96">
        <v>403.1</v>
      </c>
      <c r="J177" s="97">
        <v>419.22</v>
      </c>
      <c r="K177" s="98">
        <v>403.1</v>
      </c>
    </row>
    <row r="178" spans="1:11" ht="16.5" hidden="1" thickTop="1" thickBot="1" x14ac:dyDescent="0.3">
      <c r="A178" s="90" t="s">
        <v>361</v>
      </c>
      <c r="B178" s="91" t="s">
        <v>362</v>
      </c>
      <c r="C178" s="91" t="s">
        <v>37</v>
      </c>
      <c r="D178" s="92">
        <v>438</v>
      </c>
      <c r="E178" s="90">
        <v>0.51</v>
      </c>
      <c r="F178" s="93">
        <f t="shared" si="8"/>
        <v>223.38</v>
      </c>
      <c r="G178" s="94">
        <f t="shared" si="6"/>
        <v>35.7408</v>
      </c>
      <c r="H178" s="95">
        <f t="shared" si="7"/>
        <v>259.12</v>
      </c>
      <c r="I178" s="96">
        <v>482.68</v>
      </c>
      <c r="J178" s="97">
        <v>415.1</v>
      </c>
      <c r="K178" s="98">
        <v>434.41</v>
      </c>
    </row>
    <row r="179" spans="1:11" ht="16.5" hidden="1" thickTop="1" thickBot="1" x14ac:dyDescent="0.3">
      <c r="A179" s="90" t="s">
        <v>363</v>
      </c>
      <c r="B179" s="91" t="s">
        <v>364</v>
      </c>
      <c r="C179" s="91" t="s">
        <v>36</v>
      </c>
      <c r="D179" s="92">
        <v>456</v>
      </c>
      <c r="E179" s="90">
        <v>3.02</v>
      </c>
      <c r="F179" s="93">
        <f t="shared" si="8"/>
        <v>1377.1200000000001</v>
      </c>
      <c r="G179" s="94">
        <f t="shared" si="6"/>
        <v>220.33920000000003</v>
      </c>
      <c r="H179" s="95">
        <f t="shared" si="7"/>
        <v>1597.46</v>
      </c>
      <c r="I179" s="96">
        <v>555.41</v>
      </c>
      <c r="J179" s="97">
        <v>479.67</v>
      </c>
      <c r="K179" s="98">
        <v>414.03</v>
      </c>
    </row>
    <row r="180" spans="1:11" ht="16.5" hidden="1" thickTop="1" thickBot="1" x14ac:dyDescent="0.3">
      <c r="A180" s="90" t="s">
        <v>342</v>
      </c>
      <c r="B180" s="91" t="s">
        <v>365</v>
      </c>
      <c r="C180" s="91" t="s">
        <v>38</v>
      </c>
      <c r="D180" s="92">
        <v>403</v>
      </c>
      <c r="E180" s="90">
        <v>0.99</v>
      </c>
      <c r="F180" s="93">
        <f t="shared" si="8"/>
        <v>398.96999999999997</v>
      </c>
      <c r="G180" s="94">
        <f t="shared" si="6"/>
        <v>63.835199999999993</v>
      </c>
      <c r="H180" s="95">
        <f t="shared" si="7"/>
        <v>462.81</v>
      </c>
      <c r="I180" s="96">
        <v>243.09</v>
      </c>
      <c r="J180" s="97">
        <v>225.08</v>
      </c>
      <c r="K180" s="98">
        <v>225.08</v>
      </c>
    </row>
    <row r="181" spans="1:11" ht="16.5" hidden="1" thickTop="1" thickBot="1" x14ac:dyDescent="0.3">
      <c r="A181" s="90" t="s">
        <v>366</v>
      </c>
      <c r="B181" s="91" t="s">
        <v>367</v>
      </c>
      <c r="C181" s="91" t="s">
        <v>6</v>
      </c>
      <c r="D181" s="92">
        <v>388</v>
      </c>
      <c r="E181" s="90">
        <v>1.61</v>
      </c>
      <c r="F181" s="93">
        <f t="shared" si="8"/>
        <v>624.68000000000006</v>
      </c>
      <c r="G181" s="94">
        <f t="shared" si="6"/>
        <v>99.948800000000006</v>
      </c>
      <c r="H181" s="95">
        <f t="shared" si="7"/>
        <v>724.63</v>
      </c>
      <c r="I181" s="96">
        <v>225.04</v>
      </c>
      <c r="J181" s="97">
        <v>225.04</v>
      </c>
      <c r="K181" s="98">
        <v>225.04</v>
      </c>
    </row>
    <row r="182" spans="1:11" ht="16.5" hidden="1" thickTop="1" thickBot="1" x14ac:dyDescent="0.3">
      <c r="A182" s="90" t="s">
        <v>368</v>
      </c>
      <c r="B182" s="91" t="s">
        <v>369</v>
      </c>
      <c r="C182" s="91" t="s">
        <v>38</v>
      </c>
      <c r="D182" s="92">
        <v>608</v>
      </c>
      <c r="E182" s="90">
        <v>0.68</v>
      </c>
      <c r="F182" s="93">
        <f t="shared" si="8"/>
        <v>413.44000000000005</v>
      </c>
      <c r="G182" s="94">
        <f t="shared" si="6"/>
        <v>66.150400000000005</v>
      </c>
      <c r="H182" s="95">
        <f t="shared" si="7"/>
        <v>479.59</v>
      </c>
      <c r="I182" s="96">
        <v>514.85</v>
      </c>
      <c r="J182" s="97">
        <v>443.84</v>
      </c>
      <c r="K182" s="98">
        <v>461.59</v>
      </c>
    </row>
    <row r="183" spans="1:11" ht="16.5" hidden="1" thickTop="1" thickBot="1" x14ac:dyDescent="0.3">
      <c r="A183" s="90" t="s">
        <v>370</v>
      </c>
      <c r="B183" s="91" t="s">
        <v>371</v>
      </c>
      <c r="C183" s="91" t="s">
        <v>38</v>
      </c>
      <c r="D183" s="92">
        <v>752</v>
      </c>
      <c r="E183" s="90">
        <v>0.56999999999999995</v>
      </c>
      <c r="F183" s="93">
        <f t="shared" si="8"/>
        <v>428.64</v>
      </c>
      <c r="G183" s="94">
        <f t="shared" si="6"/>
        <v>68.582399999999993</v>
      </c>
      <c r="H183" s="95">
        <f t="shared" si="7"/>
        <v>497.22</v>
      </c>
      <c r="I183" s="96">
        <v>436.16</v>
      </c>
      <c r="J183" s="97">
        <v>453.61</v>
      </c>
      <c r="K183" s="98">
        <v>471.05</v>
      </c>
    </row>
    <row r="184" spans="1:11" ht="16.5" hidden="1" thickTop="1" thickBot="1" x14ac:dyDescent="0.3">
      <c r="A184" s="90" t="s">
        <v>372</v>
      </c>
      <c r="B184" s="91" t="s">
        <v>373</v>
      </c>
      <c r="C184" s="91" t="s">
        <v>38</v>
      </c>
      <c r="D184" s="92">
        <v>1862</v>
      </c>
      <c r="E184" s="90">
        <v>0.5</v>
      </c>
      <c r="F184" s="93">
        <f t="shared" si="8"/>
        <v>931</v>
      </c>
      <c r="G184" s="94">
        <f t="shared" si="6"/>
        <v>148.96</v>
      </c>
      <c r="H184" s="95">
        <f t="shared" si="7"/>
        <v>1079.96</v>
      </c>
      <c r="I184" s="96">
        <v>1663.14</v>
      </c>
      <c r="J184" s="97">
        <v>1744.93</v>
      </c>
      <c r="K184" s="98">
        <v>1826.73</v>
      </c>
    </row>
    <row r="185" spans="1:11" ht="16.5" hidden="1" thickTop="1" thickBot="1" x14ac:dyDescent="0.3">
      <c r="A185" s="90" t="s">
        <v>374</v>
      </c>
      <c r="B185" s="91" t="s">
        <v>375</v>
      </c>
      <c r="C185" s="91" t="s">
        <v>6</v>
      </c>
      <c r="D185" s="92">
        <v>449</v>
      </c>
      <c r="E185" s="90">
        <v>1.66</v>
      </c>
      <c r="F185" s="93">
        <f t="shared" si="8"/>
        <v>745.33999999999992</v>
      </c>
      <c r="G185" s="94">
        <f t="shared" si="6"/>
        <v>119.25439999999999</v>
      </c>
      <c r="H185" s="95">
        <f t="shared" si="7"/>
        <v>864.59</v>
      </c>
      <c r="I185" s="96">
        <v>302.08999999999997</v>
      </c>
      <c r="J185" s="97">
        <v>314.17</v>
      </c>
      <c r="K185" s="98">
        <v>326.25</v>
      </c>
    </row>
    <row r="186" spans="1:11" ht="16.5" hidden="1" thickTop="1" thickBot="1" x14ac:dyDescent="0.3">
      <c r="A186" s="90" t="s">
        <v>376</v>
      </c>
      <c r="B186" s="91" t="s">
        <v>377</v>
      </c>
      <c r="C186" s="91" t="s">
        <v>6</v>
      </c>
      <c r="D186" s="92">
        <v>1982</v>
      </c>
      <c r="E186" s="90">
        <v>0.74</v>
      </c>
      <c r="F186" s="93">
        <f t="shared" si="8"/>
        <v>1466.68</v>
      </c>
      <c r="G186" s="94">
        <f t="shared" si="6"/>
        <v>234.6688</v>
      </c>
      <c r="H186" s="95">
        <f t="shared" si="7"/>
        <v>1701.35</v>
      </c>
      <c r="I186" s="96">
        <v>1149.56</v>
      </c>
      <c r="J186" s="97">
        <v>1105.3499999999999</v>
      </c>
      <c r="K186" s="98">
        <v>1105.3499999999999</v>
      </c>
    </row>
    <row r="187" spans="1:11" ht="16.5" hidden="1" thickTop="1" thickBot="1" x14ac:dyDescent="0.3">
      <c r="A187" s="90" t="s">
        <v>348</v>
      </c>
      <c r="B187" s="91" t="s">
        <v>378</v>
      </c>
      <c r="C187" s="91" t="s">
        <v>37</v>
      </c>
      <c r="D187" s="92">
        <v>942</v>
      </c>
      <c r="E187" s="90">
        <v>0.67</v>
      </c>
      <c r="F187" s="93">
        <f t="shared" si="8"/>
        <v>631.14</v>
      </c>
      <c r="G187" s="94">
        <f t="shared" si="6"/>
        <v>100.9824</v>
      </c>
      <c r="H187" s="95">
        <f t="shared" si="7"/>
        <v>732.12</v>
      </c>
      <c r="I187" s="96">
        <v>546.36</v>
      </c>
      <c r="J187" s="97">
        <v>546.36</v>
      </c>
      <c r="K187" s="98">
        <v>0</v>
      </c>
    </row>
    <row r="188" spans="1:11" ht="16.5" hidden="1" thickTop="1" thickBot="1" x14ac:dyDescent="0.3">
      <c r="A188" s="90" t="s">
        <v>379</v>
      </c>
      <c r="B188" s="91" t="s">
        <v>380</v>
      </c>
      <c r="C188" s="91" t="s">
        <v>36</v>
      </c>
      <c r="D188" s="92">
        <v>799</v>
      </c>
      <c r="E188" s="90">
        <v>1.04</v>
      </c>
      <c r="F188" s="93">
        <f t="shared" si="8"/>
        <v>830.96</v>
      </c>
      <c r="G188" s="94">
        <f t="shared" si="6"/>
        <v>132.95359999999999</v>
      </c>
      <c r="H188" s="95">
        <f t="shared" si="7"/>
        <v>963.91</v>
      </c>
      <c r="I188" s="96">
        <v>463.42</v>
      </c>
      <c r="J188" s="97">
        <v>481.24</v>
      </c>
      <c r="K188" s="98">
        <v>499.07</v>
      </c>
    </row>
    <row r="189" spans="1:11" ht="16.5" hidden="1" thickTop="1" thickBot="1" x14ac:dyDescent="0.3">
      <c r="A189" s="90" t="s">
        <v>324</v>
      </c>
      <c r="B189" s="91" t="s">
        <v>381</v>
      </c>
      <c r="C189" s="91" t="s">
        <v>36</v>
      </c>
      <c r="D189" s="92">
        <v>417</v>
      </c>
      <c r="E189" s="90">
        <v>2.4</v>
      </c>
      <c r="F189" s="93">
        <f t="shared" si="8"/>
        <v>1000.8</v>
      </c>
      <c r="G189" s="94">
        <f t="shared" si="6"/>
        <v>160.12799999999999</v>
      </c>
      <c r="H189" s="95">
        <f t="shared" si="7"/>
        <v>1160.93</v>
      </c>
      <c r="I189" s="96">
        <v>251.53</v>
      </c>
      <c r="J189" s="97">
        <v>261.60000000000002</v>
      </c>
      <c r="K189" s="98">
        <v>251.53</v>
      </c>
    </row>
    <row r="190" spans="1:11" ht="16.5" hidden="1" thickTop="1" thickBot="1" x14ac:dyDescent="0.3">
      <c r="A190" s="90" t="s">
        <v>382</v>
      </c>
      <c r="B190" s="91" t="s">
        <v>383</v>
      </c>
      <c r="C190" s="91" t="s">
        <v>37</v>
      </c>
      <c r="D190" s="92">
        <v>980</v>
      </c>
      <c r="E190" s="90">
        <v>0.67</v>
      </c>
      <c r="F190" s="93">
        <f t="shared" si="8"/>
        <v>656.6</v>
      </c>
      <c r="G190" s="94">
        <f t="shared" si="6"/>
        <v>105.05600000000001</v>
      </c>
      <c r="H190" s="95">
        <f t="shared" si="7"/>
        <v>761.66</v>
      </c>
      <c r="I190" s="96">
        <v>568.4</v>
      </c>
      <c r="J190" s="97">
        <v>546.54</v>
      </c>
      <c r="K190" s="98">
        <v>546.54</v>
      </c>
    </row>
    <row r="191" spans="1:11" ht="16.5" hidden="1" thickTop="1" thickBot="1" x14ac:dyDescent="0.3">
      <c r="A191" s="90" t="s">
        <v>384</v>
      </c>
      <c r="B191" s="91" t="s">
        <v>385</v>
      </c>
      <c r="C191" s="91" t="s">
        <v>38</v>
      </c>
      <c r="D191" s="92">
        <v>976</v>
      </c>
      <c r="E191" s="90">
        <v>0.77</v>
      </c>
      <c r="F191" s="93">
        <f t="shared" si="8"/>
        <v>751.52</v>
      </c>
      <c r="G191" s="94">
        <f t="shared" si="6"/>
        <v>120.2432</v>
      </c>
      <c r="H191" s="95">
        <f t="shared" si="7"/>
        <v>871.76</v>
      </c>
      <c r="I191" s="96">
        <v>566.08000000000004</v>
      </c>
      <c r="J191" s="97">
        <v>566.08000000000004</v>
      </c>
      <c r="K191" s="98">
        <v>566.08000000000004</v>
      </c>
    </row>
    <row r="192" spans="1:11" ht="16.5" hidden="1" thickTop="1" thickBot="1" x14ac:dyDescent="0.3">
      <c r="A192" s="90" t="s">
        <v>386</v>
      </c>
      <c r="B192" s="91" t="s">
        <v>387</v>
      </c>
      <c r="C192" s="91" t="s">
        <v>6</v>
      </c>
      <c r="D192" s="92">
        <v>442</v>
      </c>
      <c r="E192" s="90">
        <v>2.59</v>
      </c>
      <c r="F192" s="93">
        <f t="shared" si="8"/>
        <v>1144.78</v>
      </c>
      <c r="G192" s="94">
        <f t="shared" si="6"/>
        <v>183.16479999999999</v>
      </c>
      <c r="H192" s="95">
        <f t="shared" si="7"/>
        <v>1327.94</v>
      </c>
      <c r="I192" s="96">
        <v>266.61</v>
      </c>
      <c r="J192" s="97">
        <v>277.27999999999997</v>
      </c>
      <c r="K192" s="98">
        <v>266.61</v>
      </c>
    </row>
    <row r="193" spans="1:11" ht="16.5" hidden="1" thickTop="1" thickBot="1" x14ac:dyDescent="0.3">
      <c r="A193" s="90" t="s">
        <v>388</v>
      </c>
      <c r="B193" s="91" t="s">
        <v>389</v>
      </c>
      <c r="C193" s="91" t="s">
        <v>6</v>
      </c>
      <c r="D193" s="92">
        <v>387</v>
      </c>
      <c r="E193" s="90">
        <v>0.75</v>
      </c>
      <c r="F193" s="93">
        <f t="shared" si="8"/>
        <v>290.25</v>
      </c>
      <c r="G193" s="94">
        <f t="shared" si="6"/>
        <v>46.44</v>
      </c>
      <c r="H193" s="95">
        <f t="shared" si="7"/>
        <v>336.69</v>
      </c>
      <c r="I193" s="96">
        <v>233.44</v>
      </c>
      <c r="J193" s="97">
        <v>242.08</v>
      </c>
      <c r="K193" s="98">
        <v>216.15</v>
      </c>
    </row>
    <row r="194" spans="1:11" ht="16.5" hidden="1" thickTop="1" thickBot="1" x14ac:dyDescent="0.3">
      <c r="A194" s="90" t="s">
        <v>174</v>
      </c>
      <c r="B194" s="91" t="s">
        <v>390</v>
      </c>
      <c r="C194" s="91" t="s">
        <v>36</v>
      </c>
      <c r="D194" s="92">
        <v>1960</v>
      </c>
      <c r="E194" s="90">
        <v>0.5</v>
      </c>
      <c r="F194" s="93">
        <f t="shared" si="8"/>
        <v>980</v>
      </c>
      <c r="G194" s="94">
        <f t="shared" si="6"/>
        <v>156.80000000000001</v>
      </c>
      <c r="H194" s="95">
        <f t="shared" si="7"/>
        <v>1136.8</v>
      </c>
      <c r="I194" s="96">
        <v>1136.8</v>
      </c>
      <c r="J194" s="97">
        <v>1180.52</v>
      </c>
      <c r="K194" s="98">
        <v>1224.25</v>
      </c>
    </row>
    <row r="195" spans="1:11" ht="16.5" hidden="1" thickTop="1" thickBot="1" x14ac:dyDescent="0.3">
      <c r="A195" s="90" t="s">
        <v>391</v>
      </c>
      <c r="B195" s="91" t="s">
        <v>392</v>
      </c>
      <c r="C195" s="91" t="s">
        <v>36</v>
      </c>
      <c r="D195" s="92">
        <v>1981</v>
      </c>
      <c r="E195" s="90">
        <v>2.69</v>
      </c>
      <c r="F195" s="93">
        <f t="shared" si="8"/>
        <v>5328.89</v>
      </c>
      <c r="G195" s="94">
        <f t="shared" si="6"/>
        <v>852.62240000000008</v>
      </c>
      <c r="H195" s="95">
        <f t="shared" si="7"/>
        <v>6181.51</v>
      </c>
      <c r="I195" s="96">
        <v>1194.94</v>
      </c>
      <c r="J195" s="97">
        <v>1239.2</v>
      </c>
      <c r="K195" s="98">
        <v>1283.45</v>
      </c>
    </row>
    <row r="196" spans="1:11" ht="16.5" hidden="1" thickTop="1" thickBot="1" x14ac:dyDescent="0.3">
      <c r="A196" s="90" t="s">
        <v>393</v>
      </c>
      <c r="B196" s="91" t="s">
        <v>394</v>
      </c>
      <c r="C196" s="91" t="s">
        <v>38</v>
      </c>
      <c r="D196" s="92">
        <v>1338</v>
      </c>
      <c r="E196" s="90">
        <v>1.82</v>
      </c>
      <c r="F196" s="93">
        <f t="shared" si="8"/>
        <v>2435.1600000000003</v>
      </c>
      <c r="G196" s="94">
        <f t="shared" si="6"/>
        <v>389.62560000000008</v>
      </c>
      <c r="H196" s="95">
        <f t="shared" si="7"/>
        <v>2824.79</v>
      </c>
      <c r="I196" s="96">
        <v>776.04</v>
      </c>
      <c r="J196" s="97">
        <v>776.04</v>
      </c>
      <c r="K196" s="98">
        <v>776.04</v>
      </c>
    </row>
    <row r="197" spans="1:11" ht="16.5" hidden="1" thickTop="1" thickBot="1" x14ac:dyDescent="0.3">
      <c r="A197" s="90" t="s">
        <v>395</v>
      </c>
      <c r="B197" s="91" t="s">
        <v>396</v>
      </c>
      <c r="C197" s="91" t="s">
        <v>6</v>
      </c>
      <c r="D197" s="92">
        <v>417</v>
      </c>
      <c r="E197" s="90">
        <v>1.89</v>
      </c>
      <c r="F197" s="93">
        <f t="shared" si="8"/>
        <v>788.13</v>
      </c>
      <c r="G197" s="94">
        <f t="shared" si="6"/>
        <v>126.10080000000001</v>
      </c>
      <c r="H197" s="95">
        <f t="shared" si="7"/>
        <v>914.23</v>
      </c>
      <c r="I197" s="96">
        <v>251.53</v>
      </c>
      <c r="J197" s="97">
        <v>261.60000000000002</v>
      </c>
      <c r="K197" s="98">
        <v>271.66000000000003</v>
      </c>
    </row>
    <row r="198" spans="1:11" ht="16.5" hidden="1" thickTop="1" thickBot="1" x14ac:dyDescent="0.3">
      <c r="A198" s="90" t="s">
        <v>397</v>
      </c>
      <c r="B198" s="91" t="s">
        <v>398</v>
      </c>
      <c r="C198" s="91" t="s">
        <v>36</v>
      </c>
      <c r="D198" s="92">
        <v>404</v>
      </c>
      <c r="E198" s="90">
        <v>3.3</v>
      </c>
      <c r="F198" s="93">
        <f t="shared" si="8"/>
        <v>1333.1999999999998</v>
      </c>
      <c r="G198" s="94">
        <f t="shared" si="6"/>
        <v>213.31199999999998</v>
      </c>
      <c r="H198" s="95">
        <f t="shared" si="7"/>
        <v>1546.51</v>
      </c>
      <c r="I198" s="96">
        <v>243.69</v>
      </c>
      <c r="J198" s="97">
        <v>253.44</v>
      </c>
      <c r="K198" s="98">
        <v>243.69</v>
      </c>
    </row>
    <row r="199" spans="1:11" ht="16.5" hidden="1" thickTop="1" thickBot="1" x14ac:dyDescent="0.3">
      <c r="A199" s="90" t="s">
        <v>399</v>
      </c>
      <c r="B199" s="91" t="s">
        <v>400</v>
      </c>
      <c r="C199" s="91" t="s">
        <v>6</v>
      </c>
      <c r="D199" s="92">
        <v>884</v>
      </c>
      <c r="E199" s="90">
        <v>0.5</v>
      </c>
      <c r="F199" s="93">
        <f t="shared" si="8"/>
        <v>442</v>
      </c>
      <c r="G199" s="94">
        <f t="shared" ref="G199:G262" si="9">F199*0.16</f>
        <v>70.72</v>
      </c>
      <c r="H199" s="95">
        <f t="shared" ref="H199:H262" si="10">ROUND(F199+G199,2)</f>
        <v>512.72</v>
      </c>
      <c r="I199" s="96">
        <v>533.23</v>
      </c>
      <c r="J199" s="97">
        <v>493.73</v>
      </c>
      <c r="K199" s="98">
        <v>513.48</v>
      </c>
    </row>
    <row r="200" spans="1:11" ht="16.5" hidden="1" thickTop="1" thickBot="1" x14ac:dyDescent="0.3">
      <c r="A200" s="90" t="s">
        <v>399</v>
      </c>
      <c r="B200" s="91" t="s">
        <v>401</v>
      </c>
      <c r="C200" s="91" t="s">
        <v>37</v>
      </c>
      <c r="D200" s="92">
        <v>430</v>
      </c>
      <c r="E200" s="90">
        <v>0.6</v>
      </c>
      <c r="F200" s="93">
        <f t="shared" ref="F200:F263" si="11">D200*E200</f>
        <v>258</v>
      </c>
      <c r="G200" s="94">
        <f t="shared" si="9"/>
        <v>41.28</v>
      </c>
      <c r="H200" s="95">
        <f t="shared" si="10"/>
        <v>299.27999999999997</v>
      </c>
      <c r="I200" s="96">
        <v>249.4</v>
      </c>
      <c r="J200" s="97">
        <v>258.99</v>
      </c>
      <c r="K200" s="98">
        <v>268.58</v>
      </c>
    </row>
    <row r="201" spans="1:11" ht="16.5" hidden="1" thickTop="1" thickBot="1" x14ac:dyDescent="0.3">
      <c r="A201" s="90" t="s">
        <v>402</v>
      </c>
      <c r="B201" s="91" t="s">
        <v>403</v>
      </c>
      <c r="C201" s="91" t="s">
        <v>38</v>
      </c>
      <c r="D201" s="92">
        <v>783</v>
      </c>
      <c r="E201" s="90">
        <v>0.97</v>
      </c>
      <c r="F201" s="93">
        <f t="shared" si="11"/>
        <v>759.51</v>
      </c>
      <c r="G201" s="94">
        <f t="shared" si="9"/>
        <v>121.52160000000001</v>
      </c>
      <c r="H201" s="95">
        <f t="shared" si="10"/>
        <v>881.03</v>
      </c>
      <c r="I201" s="96">
        <v>472.31</v>
      </c>
      <c r="J201" s="97">
        <v>437.32</v>
      </c>
      <c r="K201" s="98">
        <v>454.81</v>
      </c>
    </row>
    <row r="202" spans="1:11" ht="16.5" hidden="1" thickTop="1" thickBot="1" x14ac:dyDescent="0.3">
      <c r="A202" s="90" t="s">
        <v>404</v>
      </c>
      <c r="B202" s="91" t="s">
        <v>405</v>
      </c>
      <c r="C202" s="91" t="s">
        <v>37</v>
      </c>
      <c r="D202" s="92">
        <v>1732</v>
      </c>
      <c r="E202" s="90">
        <v>0.5</v>
      </c>
      <c r="F202" s="93">
        <f t="shared" si="11"/>
        <v>866</v>
      </c>
      <c r="G202" s="94">
        <f t="shared" si="9"/>
        <v>138.56</v>
      </c>
      <c r="H202" s="95">
        <f t="shared" si="10"/>
        <v>1004.56</v>
      </c>
      <c r="I202" s="96">
        <v>1004.56</v>
      </c>
      <c r="J202" s="97">
        <v>1044.74</v>
      </c>
      <c r="K202" s="98">
        <v>1084.92</v>
      </c>
    </row>
    <row r="203" spans="1:11" ht="16.5" hidden="1" thickTop="1" thickBot="1" x14ac:dyDescent="0.3">
      <c r="A203" s="90" t="s">
        <v>101</v>
      </c>
      <c r="B203" s="91" t="s">
        <v>406</v>
      </c>
      <c r="C203" s="91" t="s">
        <v>6</v>
      </c>
      <c r="D203" s="92">
        <v>757</v>
      </c>
      <c r="E203" s="90">
        <v>0.85</v>
      </c>
      <c r="F203" s="93">
        <f t="shared" si="11"/>
        <v>643.44999999999993</v>
      </c>
      <c r="G203" s="94">
        <f t="shared" si="9"/>
        <v>102.952</v>
      </c>
      <c r="H203" s="95">
        <f t="shared" si="10"/>
        <v>746.4</v>
      </c>
      <c r="I203" s="96">
        <v>456.62</v>
      </c>
      <c r="J203" s="97">
        <v>456.62</v>
      </c>
      <c r="K203" s="98">
        <v>456.62</v>
      </c>
    </row>
    <row r="204" spans="1:11" ht="16.5" hidden="1" thickTop="1" thickBot="1" x14ac:dyDescent="0.3">
      <c r="A204" s="90" t="s">
        <v>131</v>
      </c>
      <c r="B204" s="91" t="s">
        <v>407</v>
      </c>
      <c r="C204" s="91" t="s">
        <v>36</v>
      </c>
      <c r="D204" s="92">
        <v>1898</v>
      </c>
      <c r="E204" s="90">
        <v>2.2999999999999998</v>
      </c>
      <c r="F204" s="93">
        <f t="shared" si="11"/>
        <v>4365.3999999999996</v>
      </c>
      <c r="G204" s="94">
        <f t="shared" si="9"/>
        <v>698.46399999999994</v>
      </c>
      <c r="H204" s="95">
        <f t="shared" si="10"/>
        <v>5063.8599999999997</v>
      </c>
      <c r="I204" s="96">
        <v>1144.8699999999999</v>
      </c>
      <c r="J204" s="97">
        <v>1144.8699999999999</v>
      </c>
      <c r="K204" s="98">
        <v>1190.67</v>
      </c>
    </row>
    <row r="205" spans="1:11" ht="16.5" hidden="1" thickTop="1" thickBot="1" x14ac:dyDescent="0.3">
      <c r="A205" s="90" t="s">
        <v>101</v>
      </c>
      <c r="B205" s="91" t="s">
        <v>408</v>
      </c>
      <c r="C205" s="91" t="s">
        <v>36</v>
      </c>
      <c r="D205" s="92">
        <v>1438</v>
      </c>
      <c r="E205" s="90">
        <v>0.5</v>
      </c>
      <c r="F205" s="93">
        <f t="shared" si="11"/>
        <v>719</v>
      </c>
      <c r="G205" s="94">
        <f t="shared" si="9"/>
        <v>115.04</v>
      </c>
      <c r="H205" s="95">
        <f t="shared" si="10"/>
        <v>834.04</v>
      </c>
      <c r="I205" s="96">
        <v>867.4</v>
      </c>
      <c r="J205" s="97">
        <v>803.15</v>
      </c>
      <c r="K205" s="98">
        <v>835.28</v>
      </c>
    </row>
    <row r="206" spans="1:11" ht="16.5" hidden="1" thickTop="1" thickBot="1" x14ac:dyDescent="0.3">
      <c r="A206" s="90" t="s">
        <v>409</v>
      </c>
      <c r="B206" s="91" t="s">
        <v>196</v>
      </c>
      <c r="C206" s="91" t="s">
        <v>37</v>
      </c>
      <c r="D206" s="92">
        <v>566</v>
      </c>
      <c r="E206" s="90">
        <v>0.67</v>
      </c>
      <c r="F206" s="93">
        <f t="shared" si="11"/>
        <v>379.22</v>
      </c>
      <c r="G206" s="94">
        <f t="shared" si="9"/>
        <v>60.675200000000004</v>
      </c>
      <c r="H206" s="95">
        <f t="shared" si="10"/>
        <v>439.9</v>
      </c>
      <c r="I206" s="96">
        <v>328.28</v>
      </c>
      <c r="J206" s="97">
        <v>341.41</v>
      </c>
      <c r="K206" s="98">
        <v>328.28</v>
      </c>
    </row>
    <row r="207" spans="1:11" ht="16.5" hidden="1" thickTop="1" thickBot="1" x14ac:dyDescent="0.3">
      <c r="A207" s="90" t="s">
        <v>350</v>
      </c>
      <c r="B207" s="91" t="s">
        <v>410</v>
      </c>
      <c r="C207" s="91" t="s">
        <v>36</v>
      </c>
      <c r="D207" s="92">
        <v>984</v>
      </c>
      <c r="E207" s="90">
        <v>0.73</v>
      </c>
      <c r="F207" s="93">
        <f t="shared" si="11"/>
        <v>718.31999999999994</v>
      </c>
      <c r="G207" s="94">
        <f t="shared" si="9"/>
        <v>114.93119999999999</v>
      </c>
      <c r="H207" s="95">
        <f t="shared" si="10"/>
        <v>833.25</v>
      </c>
      <c r="I207" s="96">
        <v>593.54999999999995</v>
      </c>
      <c r="J207" s="97">
        <v>593.54999999999995</v>
      </c>
      <c r="K207" s="98">
        <v>617.29</v>
      </c>
    </row>
    <row r="208" spans="1:11" ht="16.5" hidden="1" thickTop="1" thickBot="1" x14ac:dyDescent="0.3">
      <c r="A208" s="90" t="s">
        <v>411</v>
      </c>
      <c r="B208" s="91" t="s">
        <v>412</v>
      </c>
      <c r="C208" s="91" t="s">
        <v>6</v>
      </c>
      <c r="D208" s="92">
        <v>651</v>
      </c>
      <c r="E208" s="90">
        <v>0.5</v>
      </c>
      <c r="F208" s="93">
        <f t="shared" si="11"/>
        <v>325.5</v>
      </c>
      <c r="G208" s="94">
        <f t="shared" si="9"/>
        <v>52.08</v>
      </c>
      <c r="H208" s="95">
        <f t="shared" si="10"/>
        <v>377.58</v>
      </c>
      <c r="I208" s="96">
        <v>377.58</v>
      </c>
      <c r="J208" s="97">
        <v>392.68</v>
      </c>
      <c r="K208" s="98">
        <v>407.79</v>
      </c>
    </row>
    <row r="209" spans="1:11" ht="16.5" hidden="1" thickTop="1" thickBot="1" x14ac:dyDescent="0.3">
      <c r="A209" s="90" t="s">
        <v>413</v>
      </c>
      <c r="B209" s="91" t="s">
        <v>414</v>
      </c>
      <c r="C209" s="91" t="s">
        <v>38</v>
      </c>
      <c r="D209" s="92">
        <v>445</v>
      </c>
      <c r="E209" s="90">
        <v>2.76</v>
      </c>
      <c r="F209" s="93">
        <f t="shared" si="11"/>
        <v>1228.1999999999998</v>
      </c>
      <c r="G209" s="94">
        <f t="shared" si="9"/>
        <v>196.51199999999997</v>
      </c>
      <c r="H209" s="95">
        <f t="shared" si="10"/>
        <v>1424.71</v>
      </c>
      <c r="I209" s="96">
        <v>258.10000000000002</v>
      </c>
      <c r="J209" s="97">
        <v>248.17</v>
      </c>
      <c r="K209" s="98">
        <v>258.10000000000002</v>
      </c>
    </row>
    <row r="210" spans="1:11" ht="16.5" hidden="1" thickTop="1" thickBot="1" x14ac:dyDescent="0.3">
      <c r="A210" s="90" t="s">
        <v>415</v>
      </c>
      <c r="B210" s="91" t="s">
        <v>416</v>
      </c>
      <c r="C210" s="91" t="s">
        <v>6</v>
      </c>
      <c r="D210" s="92">
        <v>411</v>
      </c>
      <c r="E210" s="90">
        <v>0.55000000000000004</v>
      </c>
      <c r="F210" s="93">
        <f t="shared" si="11"/>
        <v>226.05</v>
      </c>
      <c r="G210" s="94">
        <f t="shared" si="9"/>
        <v>36.167999999999999</v>
      </c>
      <c r="H210" s="95">
        <f t="shared" si="10"/>
        <v>262.22000000000003</v>
      </c>
      <c r="I210" s="96">
        <v>238.38</v>
      </c>
      <c r="J210" s="97">
        <v>238.38</v>
      </c>
      <c r="K210" s="98">
        <v>247.92</v>
      </c>
    </row>
    <row r="211" spans="1:11" ht="16.5" hidden="1" thickTop="1" thickBot="1" x14ac:dyDescent="0.3">
      <c r="A211" s="90" t="s">
        <v>105</v>
      </c>
      <c r="B211" s="91" t="s">
        <v>417</v>
      </c>
      <c r="C211" s="91" t="s">
        <v>36</v>
      </c>
      <c r="D211" s="92">
        <v>471</v>
      </c>
      <c r="E211" s="90">
        <v>0.5</v>
      </c>
      <c r="F211" s="93">
        <f t="shared" si="11"/>
        <v>235.5</v>
      </c>
      <c r="G211" s="94">
        <f t="shared" si="9"/>
        <v>37.68</v>
      </c>
      <c r="H211" s="95">
        <f t="shared" si="10"/>
        <v>273.18</v>
      </c>
      <c r="I211" s="96">
        <v>284.11</v>
      </c>
      <c r="J211" s="97">
        <v>0</v>
      </c>
      <c r="K211" s="98">
        <v>0</v>
      </c>
    </row>
    <row r="212" spans="1:11" ht="16.5" hidden="1" thickTop="1" thickBot="1" x14ac:dyDescent="0.3">
      <c r="A212" s="90" t="s">
        <v>418</v>
      </c>
      <c r="B212" s="91" t="s">
        <v>419</v>
      </c>
      <c r="C212" s="91" t="s">
        <v>37</v>
      </c>
      <c r="D212" s="92">
        <v>712</v>
      </c>
      <c r="E212" s="90">
        <v>0.52</v>
      </c>
      <c r="F212" s="93">
        <f t="shared" si="11"/>
        <v>370.24</v>
      </c>
      <c r="G212" s="94">
        <f t="shared" si="9"/>
        <v>59.238400000000006</v>
      </c>
      <c r="H212" s="95">
        <f t="shared" si="10"/>
        <v>429.48</v>
      </c>
      <c r="I212" s="96">
        <v>429.48</v>
      </c>
      <c r="J212" s="97">
        <v>445.39</v>
      </c>
      <c r="K212" s="98">
        <v>397.67</v>
      </c>
    </row>
    <row r="213" spans="1:11" ht="16.5" hidden="1" thickTop="1" thickBot="1" x14ac:dyDescent="0.3">
      <c r="A213" s="90" t="s">
        <v>262</v>
      </c>
      <c r="B213" s="91" t="s">
        <v>420</v>
      </c>
      <c r="C213" s="91" t="s">
        <v>6</v>
      </c>
      <c r="D213" s="92">
        <v>1415</v>
      </c>
      <c r="E213" s="90">
        <v>0.5</v>
      </c>
      <c r="F213" s="93">
        <f t="shared" si="11"/>
        <v>707.5</v>
      </c>
      <c r="G213" s="94">
        <f t="shared" si="9"/>
        <v>113.2</v>
      </c>
      <c r="H213" s="95">
        <f t="shared" si="10"/>
        <v>820.7</v>
      </c>
      <c r="I213" s="96">
        <v>820.7</v>
      </c>
      <c r="J213" s="97">
        <v>820.7</v>
      </c>
      <c r="K213" s="98">
        <v>820.7</v>
      </c>
    </row>
    <row r="214" spans="1:11" ht="16.5" hidden="1" thickTop="1" thickBot="1" x14ac:dyDescent="0.3">
      <c r="A214" s="90" t="s">
        <v>421</v>
      </c>
      <c r="B214" s="91" t="s">
        <v>422</v>
      </c>
      <c r="C214" s="91" t="s">
        <v>36</v>
      </c>
      <c r="D214" s="92">
        <v>1503</v>
      </c>
      <c r="E214" s="90">
        <v>0.5</v>
      </c>
      <c r="F214" s="93">
        <f t="shared" si="11"/>
        <v>751.5</v>
      </c>
      <c r="G214" s="94">
        <f t="shared" si="9"/>
        <v>120.24000000000001</v>
      </c>
      <c r="H214" s="95">
        <f t="shared" si="10"/>
        <v>871.74</v>
      </c>
      <c r="I214" s="96">
        <v>871.74</v>
      </c>
      <c r="J214" s="97">
        <v>906.61</v>
      </c>
      <c r="K214" s="98">
        <v>941.48</v>
      </c>
    </row>
    <row r="215" spans="1:11" ht="16.5" hidden="1" thickTop="1" thickBot="1" x14ac:dyDescent="0.3">
      <c r="A215" s="90" t="s">
        <v>248</v>
      </c>
      <c r="B215" s="91" t="s">
        <v>423</v>
      </c>
      <c r="C215" s="91" t="s">
        <v>36</v>
      </c>
      <c r="D215" s="92">
        <v>419</v>
      </c>
      <c r="E215" s="90">
        <v>0.71</v>
      </c>
      <c r="F215" s="93">
        <f t="shared" si="11"/>
        <v>297.49</v>
      </c>
      <c r="G215" s="94">
        <f t="shared" si="9"/>
        <v>47.598400000000005</v>
      </c>
      <c r="H215" s="95">
        <f t="shared" si="10"/>
        <v>345.09</v>
      </c>
      <c r="I215" s="96">
        <v>252.74</v>
      </c>
      <c r="J215" s="97">
        <v>252.74</v>
      </c>
      <c r="K215" s="98">
        <v>262.85000000000002</v>
      </c>
    </row>
    <row r="216" spans="1:11" ht="16.5" hidden="1" thickTop="1" thickBot="1" x14ac:dyDescent="0.3">
      <c r="A216" s="90" t="s">
        <v>424</v>
      </c>
      <c r="B216" s="91" t="s">
        <v>425</v>
      </c>
      <c r="C216" s="91" t="s">
        <v>6</v>
      </c>
      <c r="D216" s="92">
        <v>464</v>
      </c>
      <c r="E216" s="90">
        <v>0.77</v>
      </c>
      <c r="F216" s="93">
        <f t="shared" si="11"/>
        <v>357.28000000000003</v>
      </c>
      <c r="G216" s="94">
        <f t="shared" si="9"/>
        <v>57.164800000000007</v>
      </c>
      <c r="H216" s="95">
        <f t="shared" si="10"/>
        <v>414.44</v>
      </c>
      <c r="I216" s="96">
        <v>269.12</v>
      </c>
      <c r="J216" s="97">
        <v>279.88</v>
      </c>
      <c r="K216" s="98">
        <v>269.12</v>
      </c>
    </row>
    <row r="217" spans="1:11" ht="16.5" hidden="1" thickTop="1" thickBot="1" x14ac:dyDescent="0.3">
      <c r="A217" s="90" t="s">
        <v>426</v>
      </c>
      <c r="B217" s="91" t="s">
        <v>427</v>
      </c>
      <c r="C217" s="91" t="s">
        <v>37</v>
      </c>
      <c r="D217" s="92">
        <v>688</v>
      </c>
      <c r="E217" s="90">
        <v>0.81</v>
      </c>
      <c r="F217" s="93">
        <f t="shared" si="11"/>
        <v>557.28000000000009</v>
      </c>
      <c r="G217" s="94">
        <f t="shared" si="9"/>
        <v>89.164800000000014</v>
      </c>
      <c r="H217" s="95">
        <f t="shared" si="10"/>
        <v>646.44000000000005</v>
      </c>
      <c r="I217" s="96">
        <v>399.04</v>
      </c>
      <c r="J217" s="97">
        <v>399.04</v>
      </c>
      <c r="K217" s="98">
        <v>415</v>
      </c>
    </row>
    <row r="218" spans="1:11" ht="16.5" hidden="1" thickTop="1" thickBot="1" x14ac:dyDescent="0.3">
      <c r="A218" s="90" t="s">
        <v>428</v>
      </c>
      <c r="B218" s="91" t="s">
        <v>429</v>
      </c>
      <c r="C218" s="91" t="s">
        <v>6</v>
      </c>
      <c r="D218" s="92">
        <v>446</v>
      </c>
      <c r="E218" s="90">
        <v>0.74</v>
      </c>
      <c r="F218" s="93">
        <f t="shared" si="11"/>
        <v>330.04</v>
      </c>
      <c r="G218" s="94">
        <f t="shared" si="9"/>
        <v>52.806400000000004</v>
      </c>
      <c r="H218" s="95">
        <f t="shared" si="10"/>
        <v>382.85</v>
      </c>
      <c r="I218" s="96">
        <v>258.68</v>
      </c>
      <c r="J218" s="97">
        <v>268.63</v>
      </c>
      <c r="K218" s="98">
        <v>248.73</v>
      </c>
    </row>
    <row r="219" spans="1:11" ht="16.5" hidden="1" thickTop="1" thickBot="1" x14ac:dyDescent="0.3">
      <c r="A219" s="90" t="s">
        <v>430</v>
      </c>
      <c r="B219" s="91" t="s">
        <v>431</v>
      </c>
      <c r="C219" s="91" t="s">
        <v>38</v>
      </c>
      <c r="D219" s="92">
        <v>688</v>
      </c>
      <c r="E219" s="90">
        <v>0.67</v>
      </c>
      <c r="F219" s="93">
        <f t="shared" si="11"/>
        <v>460.96000000000004</v>
      </c>
      <c r="G219" s="94">
        <f t="shared" si="9"/>
        <v>73.753600000000006</v>
      </c>
      <c r="H219" s="95">
        <f t="shared" si="10"/>
        <v>534.71</v>
      </c>
      <c r="I219" s="96">
        <v>399.04</v>
      </c>
      <c r="J219" s="97">
        <v>414.39</v>
      </c>
      <c r="K219" s="98">
        <v>429.74</v>
      </c>
    </row>
    <row r="220" spans="1:11" ht="16.5" hidden="1" thickTop="1" thickBot="1" x14ac:dyDescent="0.3">
      <c r="A220" s="90" t="s">
        <v>432</v>
      </c>
      <c r="B220" s="91" t="s">
        <v>433</v>
      </c>
      <c r="C220" s="91" t="s">
        <v>37</v>
      </c>
      <c r="D220" s="92">
        <v>911</v>
      </c>
      <c r="E220" s="90">
        <v>0.5</v>
      </c>
      <c r="F220" s="93">
        <f t="shared" si="11"/>
        <v>455.5</v>
      </c>
      <c r="G220" s="94">
        <f t="shared" si="9"/>
        <v>72.88</v>
      </c>
      <c r="H220" s="95">
        <f t="shared" si="10"/>
        <v>528.38</v>
      </c>
      <c r="I220" s="96">
        <v>549.52</v>
      </c>
      <c r="J220" s="97">
        <v>569.87</v>
      </c>
      <c r="K220" s="98">
        <v>508.81</v>
      </c>
    </row>
    <row r="221" spans="1:11" ht="16.5" hidden="1" thickTop="1" thickBot="1" x14ac:dyDescent="0.3">
      <c r="A221" s="90" t="s">
        <v>434</v>
      </c>
      <c r="B221" s="91" t="s">
        <v>435</v>
      </c>
      <c r="C221" s="91" t="s">
        <v>6</v>
      </c>
      <c r="D221" s="92">
        <v>447</v>
      </c>
      <c r="E221" s="90">
        <v>0.63</v>
      </c>
      <c r="F221" s="93">
        <f t="shared" si="11"/>
        <v>281.61</v>
      </c>
      <c r="G221" s="94">
        <f t="shared" si="9"/>
        <v>45.057600000000001</v>
      </c>
      <c r="H221" s="95">
        <f t="shared" si="10"/>
        <v>326.67</v>
      </c>
      <c r="I221" s="96">
        <v>259.26</v>
      </c>
      <c r="J221" s="97">
        <v>259.26</v>
      </c>
      <c r="K221" s="98">
        <v>259.26</v>
      </c>
    </row>
    <row r="222" spans="1:11" ht="16.5" hidden="1" thickTop="1" thickBot="1" x14ac:dyDescent="0.3">
      <c r="A222" s="90" t="s">
        <v>436</v>
      </c>
      <c r="B222" s="91" t="s">
        <v>437</v>
      </c>
      <c r="C222" s="91" t="s">
        <v>38</v>
      </c>
      <c r="D222" s="92">
        <v>1664</v>
      </c>
      <c r="E222" s="90">
        <v>0.5</v>
      </c>
      <c r="F222" s="93">
        <f t="shared" si="11"/>
        <v>832</v>
      </c>
      <c r="G222" s="94">
        <f t="shared" si="9"/>
        <v>133.12</v>
      </c>
      <c r="H222" s="95">
        <f t="shared" si="10"/>
        <v>965.12</v>
      </c>
      <c r="I222" s="96">
        <v>1003.72</v>
      </c>
      <c r="J222" s="97">
        <v>1003.72</v>
      </c>
      <c r="K222" s="98">
        <v>1043.8699999999999</v>
      </c>
    </row>
    <row r="223" spans="1:11" ht="16.5" hidden="1" thickTop="1" thickBot="1" x14ac:dyDescent="0.3">
      <c r="A223" s="90" t="s">
        <v>438</v>
      </c>
      <c r="B223" s="91" t="s">
        <v>439</v>
      </c>
      <c r="C223" s="91" t="s">
        <v>38</v>
      </c>
      <c r="D223" s="92">
        <v>397</v>
      </c>
      <c r="E223" s="90">
        <v>0.63</v>
      </c>
      <c r="F223" s="93">
        <f t="shared" si="11"/>
        <v>250.11</v>
      </c>
      <c r="G223" s="94">
        <f t="shared" si="9"/>
        <v>40.017600000000002</v>
      </c>
      <c r="H223" s="95">
        <f t="shared" si="10"/>
        <v>290.13</v>
      </c>
      <c r="I223" s="96">
        <v>239.47</v>
      </c>
      <c r="J223" s="97">
        <v>239.47</v>
      </c>
      <c r="K223" s="98">
        <v>239.47</v>
      </c>
    </row>
    <row r="224" spans="1:11" ht="16.5" hidden="1" thickTop="1" thickBot="1" x14ac:dyDescent="0.3">
      <c r="A224" s="90" t="s">
        <v>440</v>
      </c>
      <c r="B224" s="91" t="s">
        <v>441</v>
      </c>
      <c r="C224" s="91" t="s">
        <v>6</v>
      </c>
      <c r="D224" s="92">
        <v>946</v>
      </c>
      <c r="E224" s="90">
        <v>0.97</v>
      </c>
      <c r="F224" s="93">
        <f t="shared" si="11"/>
        <v>917.62</v>
      </c>
      <c r="G224" s="94">
        <f t="shared" si="9"/>
        <v>146.8192</v>
      </c>
      <c r="H224" s="95">
        <f t="shared" si="10"/>
        <v>1064.44</v>
      </c>
      <c r="I224" s="96">
        <v>548.67999999999995</v>
      </c>
      <c r="J224" s="97">
        <v>548.67999999999995</v>
      </c>
      <c r="K224" s="98">
        <v>548.67999999999995</v>
      </c>
    </row>
    <row r="225" spans="1:11" ht="16.5" hidden="1" thickTop="1" thickBot="1" x14ac:dyDescent="0.3">
      <c r="A225" s="90" t="s">
        <v>442</v>
      </c>
      <c r="B225" s="91" t="s">
        <v>443</v>
      </c>
      <c r="C225" s="91" t="s">
        <v>6</v>
      </c>
      <c r="D225" s="92">
        <v>962</v>
      </c>
      <c r="E225" s="90">
        <v>0.5</v>
      </c>
      <c r="F225" s="93">
        <f t="shared" si="11"/>
        <v>481</v>
      </c>
      <c r="G225" s="94">
        <f t="shared" si="9"/>
        <v>76.960000000000008</v>
      </c>
      <c r="H225" s="95">
        <f t="shared" si="10"/>
        <v>557.96</v>
      </c>
      <c r="I225" s="96">
        <v>557.96</v>
      </c>
      <c r="J225" s="97">
        <v>580.28</v>
      </c>
      <c r="K225" s="98">
        <v>557.96</v>
      </c>
    </row>
    <row r="226" spans="1:11" ht="16.5" hidden="1" thickTop="1" thickBot="1" x14ac:dyDescent="0.3">
      <c r="A226" s="90" t="s">
        <v>444</v>
      </c>
      <c r="B226" s="91" t="s">
        <v>445</v>
      </c>
      <c r="C226" s="91" t="s">
        <v>36</v>
      </c>
      <c r="D226" s="92">
        <v>1868</v>
      </c>
      <c r="E226" s="90">
        <v>0.5</v>
      </c>
      <c r="F226" s="93">
        <f t="shared" si="11"/>
        <v>934</v>
      </c>
      <c r="G226" s="94">
        <f t="shared" si="9"/>
        <v>149.44</v>
      </c>
      <c r="H226" s="95">
        <f t="shared" si="10"/>
        <v>1083.44</v>
      </c>
      <c r="I226" s="96">
        <v>1083.44</v>
      </c>
      <c r="J226" s="97">
        <v>1125.1099999999999</v>
      </c>
      <c r="K226" s="98">
        <v>1041.77</v>
      </c>
    </row>
    <row r="227" spans="1:11" ht="16.5" hidden="1" thickTop="1" thickBot="1" x14ac:dyDescent="0.3">
      <c r="A227" s="90" t="s">
        <v>446</v>
      </c>
      <c r="B227" s="91" t="s">
        <v>447</v>
      </c>
      <c r="C227" s="91" t="s">
        <v>37</v>
      </c>
      <c r="D227" s="92">
        <v>409</v>
      </c>
      <c r="E227" s="90">
        <v>0.5</v>
      </c>
      <c r="F227" s="93">
        <f t="shared" si="11"/>
        <v>204.5</v>
      </c>
      <c r="G227" s="94">
        <f t="shared" si="9"/>
        <v>32.72</v>
      </c>
      <c r="H227" s="95">
        <f t="shared" si="10"/>
        <v>237.22</v>
      </c>
      <c r="I227" s="96">
        <v>246.71</v>
      </c>
      <c r="J227" s="97">
        <v>246.71</v>
      </c>
      <c r="K227" s="98">
        <v>246.71</v>
      </c>
    </row>
    <row r="228" spans="1:11" ht="16.5" hidden="1" thickTop="1" thickBot="1" x14ac:dyDescent="0.3">
      <c r="A228" s="90" t="s">
        <v>448</v>
      </c>
      <c r="B228" s="91" t="s">
        <v>449</v>
      </c>
      <c r="C228" s="91" t="s">
        <v>6</v>
      </c>
      <c r="D228" s="92">
        <v>392</v>
      </c>
      <c r="E228" s="90">
        <v>0.57999999999999996</v>
      </c>
      <c r="F228" s="93">
        <f t="shared" si="11"/>
        <v>227.35999999999999</v>
      </c>
      <c r="G228" s="94">
        <f t="shared" si="9"/>
        <v>36.377600000000001</v>
      </c>
      <c r="H228" s="95">
        <f t="shared" si="10"/>
        <v>263.74</v>
      </c>
      <c r="I228" s="96">
        <v>227.36</v>
      </c>
      <c r="J228" s="97">
        <v>236.1</v>
      </c>
      <c r="K228" s="98">
        <v>218.62</v>
      </c>
    </row>
    <row r="229" spans="1:11" ht="16.5" hidden="1" thickTop="1" thickBot="1" x14ac:dyDescent="0.3">
      <c r="A229" s="90" t="s">
        <v>440</v>
      </c>
      <c r="B229" s="91" t="s">
        <v>450</v>
      </c>
      <c r="C229" s="91" t="s">
        <v>6</v>
      </c>
      <c r="D229" s="92">
        <v>401</v>
      </c>
      <c r="E229" s="90">
        <v>0.66</v>
      </c>
      <c r="F229" s="93">
        <f t="shared" si="11"/>
        <v>264.66000000000003</v>
      </c>
      <c r="G229" s="94">
        <f t="shared" si="9"/>
        <v>42.345600000000005</v>
      </c>
      <c r="H229" s="95">
        <f t="shared" si="10"/>
        <v>307.01</v>
      </c>
      <c r="I229" s="96">
        <v>232.58</v>
      </c>
      <c r="J229" s="97">
        <v>241.88</v>
      </c>
      <c r="K229" s="98">
        <v>232.58</v>
      </c>
    </row>
    <row r="230" spans="1:11" ht="16.5" hidden="1" thickTop="1" thickBot="1" x14ac:dyDescent="0.3">
      <c r="A230" s="90" t="s">
        <v>451</v>
      </c>
      <c r="B230" s="91" t="s">
        <v>452</v>
      </c>
      <c r="C230" s="91" t="s">
        <v>6</v>
      </c>
      <c r="D230" s="92">
        <v>449</v>
      </c>
      <c r="E230" s="90">
        <v>0.72</v>
      </c>
      <c r="F230" s="93">
        <f t="shared" si="11"/>
        <v>323.27999999999997</v>
      </c>
      <c r="G230" s="94">
        <f t="shared" si="9"/>
        <v>51.724799999999995</v>
      </c>
      <c r="H230" s="95">
        <f t="shared" si="10"/>
        <v>375</v>
      </c>
      <c r="I230" s="96">
        <v>270.83999999999997</v>
      </c>
      <c r="J230" s="97">
        <v>281.67</v>
      </c>
      <c r="K230" s="98">
        <v>270.83999999999997</v>
      </c>
    </row>
    <row r="231" spans="1:11" ht="16.5" hidden="1" thickTop="1" thickBot="1" x14ac:dyDescent="0.3">
      <c r="A231" s="90" t="s">
        <v>248</v>
      </c>
      <c r="B231" s="91" t="s">
        <v>453</v>
      </c>
      <c r="C231" s="91" t="s">
        <v>36</v>
      </c>
      <c r="D231" s="92">
        <v>1315</v>
      </c>
      <c r="E231" s="90">
        <v>0.5</v>
      </c>
      <c r="F231" s="93">
        <f t="shared" si="11"/>
        <v>657.5</v>
      </c>
      <c r="G231" s="94">
        <f t="shared" si="9"/>
        <v>105.2</v>
      </c>
      <c r="H231" s="95">
        <f t="shared" si="10"/>
        <v>762.7</v>
      </c>
      <c r="I231" s="96">
        <v>762.7</v>
      </c>
      <c r="J231" s="97">
        <v>793.21</v>
      </c>
      <c r="K231" s="98">
        <v>762.7</v>
      </c>
    </row>
    <row r="232" spans="1:11" ht="16.5" hidden="1" thickTop="1" thickBot="1" x14ac:dyDescent="0.3">
      <c r="A232" s="90" t="s">
        <v>317</v>
      </c>
      <c r="B232" s="91" t="s">
        <v>454</v>
      </c>
      <c r="C232" s="91" t="s">
        <v>38</v>
      </c>
      <c r="D232" s="92">
        <v>941</v>
      </c>
      <c r="E232" s="90">
        <v>0.63</v>
      </c>
      <c r="F232" s="93">
        <f t="shared" si="11"/>
        <v>592.83000000000004</v>
      </c>
      <c r="G232" s="94">
        <f t="shared" si="9"/>
        <v>94.852800000000002</v>
      </c>
      <c r="H232" s="95">
        <f t="shared" si="10"/>
        <v>687.68</v>
      </c>
      <c r="I232" s="96">
        <v>567.61</v>
      </c>
      <c r="J232" s="97">
        <v>590.32000000000005</v>
      </c>
      <c r="K232" s="98">
        <v>0</v>
      </c>
    </row>
    <row r="233" spans="1:11" ht="16.5" hidden="1" thickTop="1" thickBot="1" x14ac:dyDescent="0.3">
      <c r="A233" s="90" t="s">
        <v>455</v>
      </c>
      <c r="B233" s="91" t="s">
        <v>456</v>
      </c>
      <c r="C233" s="91" t="s">
        <v>6</v>
      </c>
      <c r="D233" s="92">
        <v>781</v>
      </c>
      <c r="E233" s="90">
        <v>0.5</v>
      </c>
      <c r="F233" s="93">
        <f t="shared" si="11"/>
        <v>390.5</v>
      </c>
      <c r="G233" s="94">
        <f t="shared" si="9"/>
        <v>62.480000000000004</v>
      </c>
      <c r="H233" s="95">
        <f t="shared" si="10"/>
        <v>452.98</v>
      </c>
      <c r="I233" s="96">
        <v>452.98</v>
      </c>
      <c r="J233" s="97">
        <v>470.4</v>
      </c>
      <c r="K233" s="98">
        <v>435.56</v>
      </c>
    </row>
    <row r="234" spans="1:11" ht="16.5" hidden="1" thickTop="1" thickBot="1" x14ac:dyDescent="0.3">
      <c r="A234" s="90" t="s">
        <v>457</v>
      </c>
      <c r="B234" s="91" t="s">
        <v>458</v>
      </c>
      <c r="C234" s="91" t="s">
        <v>6</v>
      </c>
      <c r="D234" s="92">
        <v>436</v>
      </c>
      <c r="E234" s="90">
        <v>0.63</v>
      </c>
      <c r="F234" s="93">
        <f t="shared" si="11"/>
        <v>274.68</v>
      </c>
      <c r="G234" s="94">
        <f t="shared" si="9"/>
        <v>43.948799999999999</v>
      </c>
      <c r="H234" s="95">
        <f t="shared" si="10"/>
        <v>318.63</v>
      </c>
      <c r="I234" s="96">
        <v>252.88</v>
      </c>
      <c r="J234" s="97">
        <v>243.15</v>
      </c>
      <c r="K234" s="98">
        <v>252.88</v>
      </c>
    </row>
    <row r="235" spans="1:11" ht="16.5" hidden="1" thickTop="1" thickBot="1" x14ac:dyDescent="0.3">
      <c r="A235" s="90" t="s">
        <v>459</v>
      </c>
      <c r="B235" s="91" t="s">
        <v>460</v>
      </c>
      <c r="C235" s="91" t="s">
        <v>38</v>
      </c>
      <c r="D235" s="92">
        <v>1273</v>
      </c>
      <c r="E235" s="90">
        <v>0.5</v>
      </c>
      <c r="F235" s="93">
        <f t="shared" si="11"/>
        <v>636.5</v>
      </c>
      <c r="G235" s="94">
        <f t="shared" si="9"/>
        <v>101.84</v>
      </c>
      <c r="H235" s="95">
        <f t="shared" si="10"/>
        <v>738.34</v>
      </c>
      <c r="I235" s="96">
        <v>767.87</v>
      </c>
      <c r="J235" s="97">
        <v>767.87</v>
      </c>
      <c r="K235" s="98">
        <v>767.87</v>
      </c>
    </row>
    <row r="236" spans="1:11" ht="16.5" hidden="1" thickTop="1" thickBot="1" x14ac:dyDescent="0.3">
      <c r="A236" s="90" t="s">
        <v>415</v>
      </c>
      <c r="B236" s="91" t="s">
        <v>461</v>
      </c>
      <c r="C236" s="91" t="s">
        <v>37</v>
      </c>
      <c r="D236" s="92">
        <v>1389</v>
      </c>
      <c r="E236" s="90">
        <v>0.5</v>
      </c>
      <c r="F236" s="93">
        <f t="shared" si="11"/>
        <v>694.5</v>
      </c>
      <c r="G236" s="94">
        <f t="shared" si="9"/>
        <v>111.12</v>
      </c>
      <c r="H236" s="95">
        <f t="shared" si="10"/>
        <v>805.62</v>
      </c>
      <c r="I236" s="96">
        <v>837.84</v>
      </c>
      <c r="J236" s="97">
        <v>871.36</v>
      </c>
      <c r="K236" s="98">
        <v>837.84</v>
      </c>
    </row>
    <row r="237" spans="1:11" ht="16.5" hidden="1" thickTop="1" thickBot="1" x14ac:dyDescent="0.3">
      <c r="A237" s="90" t="s">
        <v>428</v>
      </c>
      <c r="B237" s="91" t="s">
        <v>462</v>
      </c>
      <c r="C237" s="91" t="s">
        <v>6</v>
      </c>
      <c r="D237" s="92">
        <v>450</v>
      </c>
      <c r="E237" s="90">
        <v>1.93</v>
      </c>
      <c r="F237" s="93">
        <f t="shared" si="11"/>
        <v>868.5</v>
      </c>
      <c r="G237" s="94">
        <f t="shared" si="9"/>
        <v>138.96</v>
      </c>
      <c r="H237" s="95">
        <f t="shared" si="10"/>
        <v>1007.46</v>
      </c>
      <c r="I237" s="96">
        <v>261</v>
      </c>
      <c r="J237" s="97">
        <v>250.96</v>
      </c>
      <c r="K237" s="98">
        <v>261</v>
      </c>
    </row>
    <row r="238" spans="1:11" ht="16.5" hidden="1" thickTop="1" thickBot="1" x14ac:dyDescent="0.3">
      <c r="A238" s="90" t="s">
        <v>463</v>
      </c>
      <c r="B238" s="91" t="s">
        <v>464</v>
      </c>
      <c r="C238" s="91" t="s">
        <v>6</v>
      </c>
      <c r="D238" s="92">
        <v>390</v>
      </c>
      <c r="E238" s="90">
        <v>0.57999999999999996</v>
      </c>
      <c r="F238" s="93">
        <f t="shared" si="11"/>
        <v>226.2</v>
      </c>
      <c r="G238" s="94">
        <f t="shared" si="9"/>
        <v>36.192</v>
      </c>
      <c r="H238" s="95">
        <f t="shared" si="10"/>
        <v>262.39</v>
      </c>
      <c r="I238" s="96">
        <v>226.2</v>
      </c>
      <c r="J238" s="97">
        <v>226.2</v>
      </c>
      <c r="K238" s="98">
        <v>235.25</v>
      </c>
    </row>
    <row r="239" spans="1:11" ht="16.5" hidden="1" thickTop="1" thickBot="1" x14ac:dyDescent="0.3">
      <c r="A239" s="90" t="s">
        <v>415</v>
      </c>
      <c r="B239" s="91" t="s">
        <v>329</v>
      </c>
      <c r="C239" s="91" t="s">
        <v>36</v>
      </c>
      <c r="D239" s="92">
        <v>673</v>
      </c>
      <c r="E239" s="90">
        <v>0.87</v>
      </c>
      <c r="F239" s="93">
        <f t="shared" si="11"/>
        <v>585.51</v>
      </c>
      <c r="G239" s="94">
        <f t="shared" si="9"/>
        <v>93.681600000000003</v>
      </c>
      <c r="H239" s="95">
        <f t="shared" si="10"/>
        <v>679.19</v>
      </c>
      <c r="I239" s="96">
        <v>390.34</v>
      </c>
      <c r="J239" s="97">
        <v>405.35</v>
      </c>
      <c r="K239" s="98">
        <v>420.37</v>
      </c>
    </row>
    <row r="240" spans="1:11" ht="16.5" hidden="1" thickTop="1" thickBot="1" x14ac:dyDescent="0.3">
      <c r="A240" s="90" t="s">
        <v>465</v>
      </c>
      <c r="B240" s="91" t="s">
        <v>466</v>
      </c>
      <c r="C240" s="91" t="s">
        <v>6</v>
      </c>
      <c r="D240" s="92">
        <v>609</v>
      </c>
      <c r="E240" s="90">
        <v>0.56999999999999995</v>
      </c>
      <c r="F240" s="93">
        <f t="shared" si="11"/>
        <v>347.13</v>
      </c>
      <c r="G240" s="94">
        <f t="shared" si="9"/>
        <v>55.540799999999997</v>
      </c>
      <c r="H240" s="95">
        <f t="shared" si="10"/>
        <v>402.67</v>
      </c>
      <c r="I240" s="96">
        <v>353.22</v>
      </c>
      <c r="J240" s="97">
        <v>339.63</v>
      </c>
      <c r="K240" s="98">
        <v>353.22</v>
      </c>
    </row>
    <row r="241" spans="1:11" ht="16.5" hidden="1" thickTop="1" thickBot="1" x14ac:dyDescent="0.3">
      <c r="A241" s="90" t="s">
        <v>428</v>
      </c>
      <c r="B241" s="91" t="s">
        <v>467</v>
      </c>
      <c r="C241" s="91" t="s">
        <v>37</v>
      </c>
      <c r="D241" s="92">
        <v>437</v>
      </c>
      <c r="E241" s="90">
        <v>1.61</v>
      </c>
      <c r="F241" s="93">
        <f t="shared" si="11"/>
        <v>703.57</v>
      </c>
      <c r="G241" s="94">
        <f t="shared" si="9"/>
        <v>112.5712</v>
      </c>
      <c r="H241" s="95">
        <f t="shared" si="10"/>
        <v>816.14</v>
      </c>
      <c r="I241" s="96">
        <v>263.60000000000002</v>
      </c>
      <c r="J241" s="97">
        <v>244.07</v>
      </c>
      <c r="K241" s="98">
        <v>253.84</v>
      </c>
    </row>
    <row r="242" spans="1:11" ht="16.5" hidden="1" thickTop="1" thickBot="1" x14ac:dyDescent="0.3">
      <c r="A242" s="90" t="s">
        <v>468</v>
      </c>
      <c r="B242" s="91" t="s">
        <v>469</v>
      </c>
      <c r="C242" s="91" t="s">
        <v>36</v>
      </c>
      <c r="D242" s="92">
        <v>427</v>
      </c>
      <c r="E242" s="90">
        <v>0.61</v>
      </c>
      <c r="F242" s="93">
        <f t="shared" si="11"/>
        <v>260.46999999999997</v>
      </c>
      <c r="G242" s="94">
        <f t="shared" si="9"/>
        <v>41.675199999999997</v>
      </c>
      <c r="H242" s="95">
        <f t="shared" si="10"/>
        <v>302.14999999999998</v>
      </c>
      <c r="I242" s="96">
        <v>257.57</v>
      </c>
      <c r="J242" s="97">
        <v>257.57</v>
      </c>
      <c r="K242" s="98">
        <v>267.87</v>
      </c>
    </row>
    <row r="243" spans="1:11" ht="16.5" hidden="1" thickTop="1" thickBot="1" x14ac:dyDescent="0.3">
      <c r="A243" s="90" t="s">
        <v>470</v>
      </c>
      <c r="B243" s="91" t="s">
        <v>471</v>
      </c>
      <c r="C243" s="91" t="s">
        <v>6</v>
      </c>
      <c r="D243" s="92">
        <v>597</v>
      </c>
      <c r="E243" s="90">
        <v>0.55000000000000004</v>
      </c>
      <c r="F243" s="93">
        <f t="shared" si="11"/>
        <v>328.35</v>
      </c>
      <c r="G243" s="94">
        <f t="shared" si="9"/>
        <v>52.536000000000001</v>
      </c>
      <c r="H243" s="95">
        <f t="shared" si="10"/>
        <v>380.89</v>
      </c>
      <c r="I243" s="96">
        <v>360.11</v>
      </c>
      <c r="J243" s="97">
        <v>360.11</v>
      </c>
      <c r="K243" s="98">
        <v>360.11</v>
      </c>
    </row>
    <row r="244" spans="1:11" ht="16.5" hidden="1" thickTop="1" thickBot="1" x14ac:dyDescent="0.3">
      <c r="A244" s="90" t="s">
        <v>472</v>
      </c>
      <c r="B244" s="91" t="s">
        <v>473</v>
      </c>
      <c r="C244" s="91" t="s">
        <v>6</v>
      </c>
      <c r="D244" s="92">
        <v>432</v>
      </c>
      <c r="E244" s="90">
        <v>0.7</v>
      </c>
      <c r="F244" s="93">
        <f t="shared" si="11"/>
        <v>302.39999999999998</v>
      </c>
      <c r="G244" s="94">
        <f t="shared" si="9"/>
        <v>48.384</v>
      </c>
      <c r="H244" s="95">
        <f t="shared" si="10"/>
        <v>350.78</v>
      </c>
      <c r="I244" s="96">
        <v>250.56</v>
      </c>
      <c r="J244" s="97">
        <v>240.92</v>
      </c>
      <c r="K244" s="98">
        <v>250.56</v>
      </c>
    </row>
    <row r="245" spans="1:11" ht="16.5" hidden="1" thickTop="1" thickBot="1" x14ac:dyDescent="0.3">
      <c r="A245" s="90" t="s">
        <v>474</v>
      </c>
      <c r="B245" s="91" t="s">
        <v>134</v>
      </c>
      <c r="C245" s="91" t="s">
        <v>38</v>
      </c>
      <c r="D245" s="92">
        <v>1885</v>
      </c>
      <c r="E245" s="90">
        <v>0.5</v>
      </c>
      <c r="F245" s="93">
        <f t="shared" si="11"/>
        <v>942.5</v>
      </c>
      <c r="G245" s="94">
        <f t="shared" si="9"/>
        <v>150.80000000000001</v>
      </c>
      <c r="H245" s="95">
        <f t="shared" si="10"/>
        <v>1093.3</v>
      </c>
      <c r="I245" s="96">
        <v>1137.03</v>
      </c>
      <c r="J245" s="97">
        <v>1182.51</v>
      </c>
      <c r="K245" s="98">
        <v>0</v>
      </c>
    </row>
    <row r="246" spans="1:11" ht="16.5" hidden="1" thickTop="1" thickBot="1" x14ac:dyDescent="0.3">
      <c r="A246" s="90" t="s">
        <v>475</v>
      </c>
      <c r="B246" s="91" t="s">
        <v>476</v>
      </c>
      <c r="C246" s="91" t="s">
        <v>37</v>
      </c>
      <c r="D246" s="92">
        <v>385</v>
      </c>
      <c r="E246" s="90">
        <v>2.48</v>
      </c>
      <c r="F246" s="93">
        <f t="shared" si="11"/>
        <v>954.8</v>
      </c>
      <c r="G246" s="94">
        <f t="shared" si="9"/>
        <v>152.768</v>
      </c>
      <c r="H246" s="95">
        <f t="shared" si="10"/>
        <v>1107.57</v>
      </c>
      <c r="I246" s="96">
        <v>223.3</v>
      </c>
      <c r="J246" s="97">
        <v>223.3</v>
      </c>
      <c r="K246" s="98">
        <v>232.23</v>
      </c>
    </row>
    <row r="247" spans="1:11" ht="16.5" hidden="1" thickTop="1" thickBot="1" x14ac:dyDescent="0.3">
      <c r="A247" s="90" t="s">
        <v>477</v>
      </c>
      <c r="B247" s="91" t="s">
        <v>478</v>
      </c>
      <c r="C247" s="91" t="s">
        <v>37</v>
      </c>
      <c r="D247" s="92">
        <v>894</v>
      </c>
      <c r="E247" s="90">
        <v>0.5</v>
      </c>
      <c r="F247" s="93">
        <f t="shared" si="11"/>
        <v>447</v>
      </c>
      <c r="G247" s="94">
        <f t="shared" si="9"/>
        <v>71.52</v>
      </c>
      <c r="H247" s="95">
        <f t="shared" si="10"/>
        <v>518.52</v>
      </c>
      <c r="I247" s="96">
        <v>518.52</v>
      </c>
      <c r="J247" s="97">
        <v>518.52</v>
      </c>
      <c r="K247" s="98">
        <v>539.26</v>
      </c>
    </row>
    <row r="248" spans="1:11" ht="16.5" hidden="1" thickTop="1" thickBot="1" x14ac:dyDescent="0.3">
      <c r="A248" s="90" t="s">
        <v>479</v>
      </c>
      <c r="B248" s="91" t="s">
        <v>480</v>
      </c>
      <c r="C248" s="91" t="s">
        <v>6</v>
      </c>
      <c r="D248" s="92">
        <v>402</v>
      </c>
      <c r="E248" s="90">
        <v>0.51</v>
      </c>
      <c r="F248" s="93">
        <f t="shared" si="11"/>
        <v>205.02</v>
      </c>
      <c r="G248" s="94">
        <f t="shared" si="9"/>
        <v>32.803200000000004</v>
      </c>
      <c r="H248" s="95">
        <f t="shared" si="10"/>
        <v>237.82</v>
      </c>
      <c r="I248" s="96">
        <v>242.49</v>
      </c>
      <c r="J248" s="97">
        <v>252.19</v>
      </c>
      <c r="K248" s="98">
        <v>261.89</v>
      </c>
    </row>
    <row r="249" spans="1:11" ht="16.5" hidden="1" thickTop="1" thickBot="1" x14ac:dyDescent="0.3">
      <c r="A249" s="90" t="s">
        <v>481</v>
      </c>
      <c r="B249" s="91" t="s">
        <v>482</v>
      </c>
      <c r="C249" s="91" t="s">
        <v>6</v>
      </c>
      <c r="D249" s="92">
        <v>425</v>
      </c>
      <c r="E249" s="90">
        <v>0.73</v>
      </c>
      <c r="F249" s="93">
        <f t="shared" si="11"/>
        <v>310.25</v>
      </c>
      <c r="G249" s="94">
        <f t="shared" si="9"/>
        <v>49.64</v>
      </c>
      <c r="H249" s="95">
        <f t="shared" si="10"/>
        <v>359.89</v>
      </c>
      <c r="I249" s="96">
        <v>256.36</v>
      </c>
      <c r="J249" s="97">
        <v>265.85000000000002</v>
      </c>
      <c r="K249" s="98">
        <v>275.35000000000002</v>
      </c>
    </row>
    <row r="250" spans="1:11" ht="16.5" hidden="1" thickTop="1" thickBot="1" x14ac:dyDescent="0.3">
      <c r="A250" s="90" t="s">
        <v>421</v>
      </c>
      <c r="B250" s="91" t="s">
        <v>483</v>
      </c>
      <c r="C250" s="91" t="s">
        <v>36</v>
      </c>
      <c r="D250" s="92">
        <v>674</v>
      </c>
      <c r="E250" s="90">
        <v>0.81</v>
      </c>
      <c r="F250" s="93">
        <f t="shared" si="11"/>
        <v>545.94000000000005</v>
      </c>
      <c r="G250" s="94">
        <f t="shared" si="9"/>
        <v>87.350400000000008</v>
      </c>
      <c r="H250" s="95">
        <f t="shared" si="10"/>
        <v>633.29</v>
      </c>
      <c r="I250" s="96">
        <v>390.92</v>
      </c>
      <c r="J250" s="97">
        <v>406.56</v>
      </c>
      <c r="K250" s="98">
        <v>390.92</v>
      </c>
    </row>
    <row r="251" spans="1:11" ht="16.5" hidden="1" thickTop="1" thickBot="1" x14ac:dyDescent="0.3">
      <c r="A251" s="90" t="s">
        <v>472</v>
      </c>
      <c r="B251" s="91" t="s">
        <v>484</v>
      </c>
      <c r="C251" s="91" t="s">
        <v>38</v>
      </c>
      <c r="D251" s="92">
        <v>1254</v>
      </c>
      <c r="E251" s="90">
        <v>1.97</v>
      </c>
      <c r="F251" s="93">
        <f t="shared" si="11"/>
        <v>2470.38</v>
      </c>
      <c r="G251" s="94">
        <f t="shared" si="9"/>
        <v>395.26080000000002</v>
      </c>
      <c r="H251" s="95">
        <f t="shared" si="10"/>
        <v>2865.64</v>
      </c>
      <c r="I251" s="96">
        <v>727.32</v>
      </c>
      <c r="J251" s="97">
        <v>756.41</v>
      </c>
      <c r="K251" s="98">
        <v>727.32</v>
      </c>
    </row>
    <row r="252" spans="1:11" ht="16.5" hidden="1" thickTop="1" thickBot="1" x14ac:dyDescent="0.3">
      <c r="A252" s="90" t="s">
        <v>485</v>
      </c>
      <c r="B252" s="91" t="s">
        <v>486</v>
      </c>
      <c r="C252" s="91" t="s">
        <v>36</v>
      </c>
      <c r="D252" s="92">
        <v>433</v>
      </c>
      <c r="E252" s="90">
        <v>3.19</v>
      </c>
      <c r="F252" s="93">
        <f t="shared" si="11"/>
        <v>1381.27</v>
      </c>
      <c r="G252" s="94">
        <f t="shared" si="9"/>
        <v>221.00319999999999</v>
      </c>
      <c r="H252" s="95">
        <f t="shared" si="10"/>
        <v>1602.27</v>
      </c>
      <c r="I252" s="96">
        <v>251.14</v>
      </c>
      <c r="J252" s="97">
        <v>251.14</v>
      </c>
      <c r="K252" s="98">
        <v>261.19</v>
      </c>
    </row>
    <row r="253" spans="1:11" ht="16.5" hidden="1" thickTop="1" thickBot="1" x14ac:dyDescent="0.3">
      <c r="A253" s="90" t="s">
        <v>487</v>
      </c>
      <c r="B253" s="91" t="s">
        <v>488</v>
      </c>
      <c r="C253" s="91" t="s">
        <v>6</v>
      </c>
      <c r="D253" s="92">
        <v>408</v>
      </c>
      <c r="E253" s="90">
        <v>0.98</v>
      </c>
      <c r="F253" s="93">
        <f t="shared" si="11"/>
        <v>399.84</v>
      </c>
      <c r="G253" s="94">
        <f t="shared" si="9"/>
        <v>63.974399999999996</v>
      </c>
      <c r="H253" s="95">
        <f t="shared" si="10"/>
        <v>463.81</v>
      </c>
      <c r="I253" s="96">
        <v>236.64</v>
      </c>
      <c r="J253" s="97">
        <v>227.54</v>
      </c>
      <c r="K253" s="98">
        <v>236.64</v>
      </c>
    </row>
    <row r="254" spans="1:11" ht="16.5" hidden="1" thickTop="1" thickBot="1" x14ac:dyDescent="0.3">
      <c r="A254" s="90" t="s">
        <v>489</v>
      </c>
      <c r="B254" s="91" t="s">
        <v>490</v>
      </c>
      <c r="C254" s="91" t="s">
        <v>6</v>
      </c>
      <c r="D254" s="92">
        <v>387</v>
      </c>
      <c r="E254" s="90">
        <v>1.24</v>
      </c>
      <c r="F254" s="93">
        <f t="shared" si="11"/>
        <v>479.88</v>
      </c>
      <c r="G254" s="94">
        <f t="shared" si="9"/>
        <v>76.780799999999999</v>
      </c>
      <c r="H254" s="95">
        <f t="shared" si="10"/>
        <v>556.66</v>
      </c>
      <c r="I254" s="96">
        <v>224.46</v>
      </c>
      <c r="J254" s="97">
        <v>215.83</v>
      </c>
      <c r="K254" s="98">
        <v>215.83</v>
      </c>
    </row>
    <row r="255" spans="1:11" ht="16.5" hidden="1" thickTop="1" thickBot="1" x14ac:dyDescent="0.3">
      <c r="A255" s="90" t="s">
        <v>286</v>
      </c>
      <c r="B255" s="91" t="s">
        <v>491</v>
      </c>
      <c r="C255" s="91" t="s">
        <v>38</v>
      </c>
      <c r="D255" s="92">
        <v>1580</v>
      </c>
      <c r="E255" s="90">
        <v>0.5</v>
      </c>
      <c r="F255" s="93">
        <f t="shared" si="11"/>
        <v>790</v>
      </c>
      <c r="G255" s="94">
        <f t="shared" si="9"/>
        <v>126.4</v>
      </c>
      <c r="H255" s="95">
        <f t="shared" si="10"/>
        <v>916.4</v>
      </c>
      <c r="I255" s="96">
        <v>916.4</v>
      </c>
      <c r="J255" s="97">
        <v>881.15</v>
      </c>
      <c r="K255" s="98">
        <v>881.15</v>
      </c>
    </row>
    <row r="256" spans="1:11" ht="16.5" hidden="1" thickTop="1" thickBot="1" x14ac:dyDescent="0.3">
      <c r="A256" s="90" t="s">
        <v>492</v>
      </c>
      <c r="B256" s="91" t="s">
        <v>493</v>
      </c>
      <c r="C256" s="91" t="s">
        <v>36</v>
      </c>
      <c r="D256" s="92">
        <v>401</v>
      </c>
      <c r="E256" s="90">
        <v>0.56000000000000005</v>
      </c>
      <c r="F256" s="93">
        <f t="shared" si="11"/>
        <v>224.56000000000003</v>
      </c>
      <c r="G256" s="94">
        <f t="shared" si="9"/>
        <v>35.929600000000008</v>
      </c>
      <c r="H256" s="95">
        <f t="shared" si="10"/>
        <v>260.49</v>
      </c>
      <c r="I256" s="96">
        <v>241.88</v>
      </c>
      <c r="J256" s="97">
        <v>251.56</v>
      </c>
      <c r="K256" s="98">
        <v>261.23</v>
      </c>
    </row>
    <row r="257" spans="1:11" ht="16.5" hidden="1" thickTop="1" thickBot="1" x14ac:dyDescent="0.3">
      <c r="A257" s="90" t="s">
        <v>494</v>
      </c>
      <c r="B257" s="91" t="s">
        <v>495</v>
      </c>
      <c r="C257" s="91" t="s">
        <v>36</v>
      </c>
      <c r="D257" s="92">
        <v>1912</v>
      </c>
      <c r="E257" s="90">
        <v>3.3</v>
      </c>
      <c r="F257" s="93">
        <f t="shared" si="11"/>
        <v>6309.5999999999995</v>
      </c>
      <c r="G257" s="94">
        <f t="shared" si="9"/>
        <v>1009.5359999999999</v>
      </c>
      <c r="H257" s="95">
        <f t="shared" si="10"/>
        <v>7319.14</v>
      </c>
      <c r="I257" s="96">
        <v>1108.96</v>
      </c>
      <c r="J257" s="97">
        <v>1066.31</v>
      </c>
      <c r="K257" s="98">
        <v>1108.96</v>
      </c>
    </row>
    <row r="258" spans="1:11" ht="16.5" hidden="1" thickTop="1" thickBot="1" x14ac:dyDescent="0.3">
      <c r="A258" s="90" t="s">
        <v>202</v>
      </c>
      <c r="B258" s="91" t="s">
        <v>496</v>
      </c>
      <c r="C258" s="91" t="s">
        <v>36</v>
      </c>
      <c r="D258" s="92">
        <v>447</v>
      </c>
      <c r="E258" s="90">
        <v>0.61</v>
      </c>
      <c r="F258" s="93">
        <f t="shared" si="11"/>
        <v>272.67</v>
      </c>
      <c r="G258" s="94">
        <f t="shared" si="9"/>
        <v>43.627200000000002</v>
      </c>
      <c r="H258" s="95">
        <f t="shared" si="10"/>
        <v>316.3</v>
      </c>
      <c r="I258" s="96">
        <v>259.26</v>
      </c>
      <c r="J258" s="97">
        <v>249.29</v>
      </c>
      <c r="K258" s="98">
        <v>249.29</v>
      </c>
    </row>
    <row r="259" spans="1:11" ht="16.5" hidden="1" thickTop="1" thickBot="1" x14ac:dyDescent="0.3">
      <c r="A259" s="90" t="s">
        <v>101</v>
      </c>
      <c r="B259" s="91" t="s">
        <v>497</v>
      </c>
      <c r="C259" s="91" t="s">
        <v>37</v>
      </c>
      <c r="D259" s="92">
        <v>538</v>
      </c>
      <c r="E259" s="90">
        <v>0.7</v>
      </c>
      <c r="F259" s="93">
        <f t="shared" si="11"/>
        <v>376.59999999999997</v>
      </c>
      <c r="G259" s="94">
        <f t="shared" si="9"/>
        <v>60.255999999999993</v>
      </c>
      <c r="H259" s="95">
        <f t="shared" si="10"/>
        <v>436.86</v>
      </c>
      <c r="I259" s="96">
        <v>324.52</v>
      </c>
      <c r="J259" s="97">
        <v>337.5</v>
      </c>
      <c r="K259" s="98">
        <v>324.52</v>
      </c>
    </row>
    <row r="260" spans="1:11" ht="16.5" hidden="1" thickTop="1" thickBot="1" x14ac:dyDescent="0.3">
      <c r="A260" s="90" t="s">
        <v>498</v>
      </c>
      <c r="B260" s="91" t="s">
        <v>499</v>
      </c>
      <c r="C260" s="91" t="s">
        <v>6</v>
      </c>
      <c r="D260" s="92">
        <v>453</v>
      </c>
      <c r="E260" s="90">
        <v>0.73</v>
      </c>
      <c r="F260" s="93">
        <f t="shared" si="11"/>
        <v>330.69</v>
      </c>
      <c r="G260" s="94">
        <f t="shared" si="9"/>
        <v>52.910400000000003</v>
      </c>
      <c r="H260" s="95">
        <f t="shared" si="10"/>
        <v>383.6</v>
      </c>
      <c r="I260" s="96">
        <v>273.25</v>
      </c>
      <c r="J260" s="97">
        <v>253.01</v>
      </c>
      <c r="K260" s="98">
        <v>263.13</v>
      </c>
    </row>
    <row r="261" spans="1:11" ht="16.5" hidden="1" thickTop="1" thickBot="1" x14ac:dyDescent="0.3">
      <c r="A261" s="90" t="s">
        <v>500</v>
      </c>
      <c r="B261" s="91" t="s">
        <v>501</v>
      </c>
      <c r="C261" s="91" t="s">
        <v>6</v>
      </c>
      <c r="D261" s="92">
        <v>584</v>
      </c>
      <c r="E261" s="90">
        <v>0.77</v>
      </c>
      <c r="F261" s="93">
        <f t="shared" si="11"/>
        <v>449.68</v>
      </c>
      <c r="G261" s="94">
        <f t="shared" si="9"/>
        <v>71.948800000000006</v>
      </c>
      <c r="H261" s="95">
        <f t="shared" si="10"/>
        <v>521.63</v>
      </c>
      <c r="I261" s="96">
        <v>352.27</v>
      </c>
      <c r="J261" s="97">
        <v>352.27</v>
      </c>
      <c r="K261" s="98">
        <v>366.36</v>
      </c>
    </row>
    <row r="262" spans="1:11" ht="16.5" hidden="1" thickTop="1" thickBot="1" x14ac:dyDescent="0.3">
      <c r="A262" s="90" t="s">
        <v>502</v>
      </c>
      <c r="B262" s="91" t="s">
        <v>503</v>
      </c>
      <c r="C262" s="91" t="s">
        <v>38</v>
      </c>
      <c r="D262" s="92">
        <v>442</v>
      </c>
      <c r="E262" s="90">
        <v>0.57999999999999996</v>
      </c>
      <c r="F262" s="93">
        <f t="shared" si="11"/>
        <v>256.35999999999996</v>
      </c>
      <c r="G262" s="94">
        <f t="shared" si="9"/>
        <v>41.017599999999995</v>
      </c>
      <c r="H262" s="95">
        <f t="shared" si="10"/>
        <v>297.38</v>
      </c>
      <c r="I262" s="96">
        <v>256.36</v>
      </c>
      <c r="J262" s="97">
        <v>266.61</v>
      </c>
      <c r="K262" s="98">
        <v>276.87</v>
      </c>
    </row>
    <row r="263" spans="1:11" ht="16.5" hidden="1" thickTop="1" thickBot="1" x14ac:dyDescent="0.3">
      <c r="A263" s="90" t="s">
        <v>489</v>
      </c>
      <c r="B263" s="91" t="s">
        <v>504</v>
      </c>
      <c r="C263" s="91" t="s">
        <v>37</v>
      </c>
      <c r="D263" s="92">
        <v>439</v>
      </c>
      <c r="E263" s="90">
        <v>1.42</v>
      </c>
      <c r="F263" s="93">
        <f t="shared" si="11"/>
        <v>623.38</v>
      </c>
      <c r="G263" s="94">
        <f t="shared" ref="G263:G326" si="12">F263*0.16</f>
        <v>99.740800000000007</v>
      </c>
      <c r="H263" s="95">
        <f t="shared" ref="H263:H326" si="13">ROUND(F263+G263,2)</f>
        <v>723.12</v>
      </c>
      <c r="I263" s="96">
        <v>264.8</v>
      </c>
      <c r="J263" s="97">
        <v>264.8</v>
      </c>
      <c r="K263" s="98">
        <v>264.8</v>
      </c>
    </row>
    <row r="264" spans="1:11" ht="16.5" hidden="1" thickTop="1" thickBot="1" x14ac:dyDescent="0.3">
      <c r="A264" s="90" t="s">
        <v>505</v>
      </c>
      <c r="B264" s="91" t="s">
        <v>506</v>
      </c>
      <c r="C264" s="91" t="s">
        <v>38</v>
      </c>
      <c r="D264" s="92">
        <v>443</v>
      </c>
      <c r="E264" s="90">
        <v>0.59</v>
      </c>
      <c r="F264" s="93">
        <f t="shared" ref="F264:F327" si="14">D264*E264</f>
        <v>261.37</v>
      </c>
      <c r="G264" s="94">
        <f t="shared" si="12"/>
        <v>41.819200000000002</v>
      </c>
      <c r="H264" s="95">
        <f t="shared" si="13"/>
        <v>303.19</v>
      </c>
      <c r="I264" s="96">
        <v>267.22000000000003</v>
      </c>
      <c r="J264" s="97">
        <v>277.11</v>
      </c>
      <c r="K264" s="98">
        <v>247.42</v>
      </c>
    </row>
    <row r="265" spans="1:11" ht="16.5" hidden="1" thickTop="1" thickBot="1" x14ac:dyDescent="0.3">
      <c r="A265" s="90" t="s">
        <v>489</v>
      </c>
      <c r="B265" s="91" t="s">
        <v>507</v>
      </c>
      <c r="C265" s="91" t="s">
        <v>36</v>
      </c>
      <c r="D265" s="92">
        <v>1782</v>
      </c>
      <c r="E265" s="90">
        <v>2.66</v>
      </c>
      <c r="F265" s="93">
        <f t="shared" si="14"/>
        <v>4740.12</v>
      </c>
      <c r="G265" s="94">
        <f t="shared" si="12"/>
        <v>758.41920000000005</v>
      </c>
      <c r="H265" s="95">
        <f t="shared" si="13"/>
        <v>5498.54</v>
      </c>
      <c r="I265" s="96">
        <v>1074.9000000000001</v>
      </c>
      <c r="J265" s="97">
        <v>1114.71</v>
      </c>
      <c r="K265" s="98">
        <v>1154.52</v>
      </c>
    </row>
    <row r="266" spans="1:11" ht="16.5" hidden="1" thickTop="1" thickBot="1" x14ac:dyDescent="0.3">
      <c r="A266" s="90" t="s">
        <v>508</v>
      </c>
      <c r="B266" s="91" t="s">
        <v>509</v>
      </c>
      <c r="C266" s="91" t="s">
        <v>6</v>
      </c>
      <c r="D266" s="92">
        <v>427</v>
      </c>
      <c r="E266" s="90">
        <v>0.59</v>
      </c>
      <c r="F266" s="93">
        <f t="shared" si="14"/>
        <v>251.92999999999998</v>
      </c>
      <c r="G266" s="94">
        <f t="shared" si="12"/>
        <v>40.308799999999998</v>
      </c>
      <c r="H266" s="95">
        <f t="shared" si="13"/>
        <v>292.24</v>
      </c>
      <c r="I266" s="96">
        <v>257.57</v>
      </c>
      <c r="J266" s="97">
        <v>238.49</v>
      </c>
      <c r="K266" s="98">
        <v>248.03</v>
      </c>
    </row>
    <row r="267" spans="1:11" ht="16.5" hidden="1" thickTop="1" thickBot="1" x14ac:dyDescent="0.3">
      <c r="A267" s="90" t="s">
        <v>202</v>
      </c>
      <c r="B267" s="91" t="s">
        <v>510</v>
      </c>
      <c r="C267" s="91" t="s">
        <v>6</v>
      </c>
      <c r="D267" s="92">
        <v>1984</v>
      </c>
      <c r="E267" s="90">
        <v>3.18</v>
      </c>
      <c r="F267" s="93">
        <f t="shared" si="14"/>
        <v>6309.12</v>
      </c>
      <c r="G267" s="94">
        <f t="shared" si="12"/>
        <v>1009.4592</v>
      </c>
      <c r="H267" s="95">
        <f t="shared" si="13"/>
        <v>7318.58</v>
      </c>
      <c r="I267" s="96">
        <v>1150.72</v>
      </c>
      <c r="J267" s="97">
        <v>1150.72</v>
      </c>
      <c r="K267" s="98">
        <v>1150.72</v>
      </c>
    </row>
    <row r="268" spans="1:11" ht="16.5" hidden="1" thickTop="1" thickBot="1" x14ac:dyDescent="0.3">
      <c r="A268" s="90" t="s">
        <v>350</v>
      </c>
      <c r="B268" s="91" t="s">
        <v>511</v>
      </c>
      <c r="C268" s="91" t="s">
        <v>36</v>
      </c>
      <c r="D268" s="92">
        <v>971</v>
      </c>
      <c r="E268" s="90">
        <v>0.5</v>
      </c>
      <c r="F268" s="93">
        <f t="shared" si="14"/>
        <v>485.5</v>
      </c>
      <c r="G268" s="94">
        <f t="shared" si="12"/>
        <v>77.680000000000007</v>
      </c>
      <c r="H268" s="95">
        <f t="shared" si="13"/>
        <v>563.17999999999995</v>
      </c>
      <c r="I268" s="96">
        <v>563.17999999999995</v>
      </c>
      <c r="J268" s="97">
        <v>563.17999999999995</v>
      </c>
      <c r="K268" s="98">
        <v>563.17999999999995</v>
      </c>
    </row>
    <row r="269" spans="1:11" ht="16.5" hidden="1" thickTop="1" thickBot="1" x14ac:dyDescent="0.3">
      <c r="A269" s="90" t="s">
        <v>494</v>
      </c>
      <c r="B269" s="91" t="s">
        <v>512</v>
      </c>
      <c r="C269" s="91" t="s">
        <v>6</v>
      </c>
      <c r="D269" s="92">
        <v>449</v>
      </c>
      <c r="E269" s="90">
        <v>0.74</v>
      </c>
      <c r="F269" s="93">
        <f t="shared" si="14"/>
        <v>332.26</v>
      </c>
      <c r="G269" s="94">
        <f t="shared" si="12"/>
        <v>53.1616</v>
      </c>
      <c r="H269" s="95">
        <f t="shared" si="13"/>
        <v>385.42</v>
      </c>
      <c r="I269" s="96">
        <v>260.42</v>
      </c>
      <c r="J269" s="97">
        <v>260.42</v>
      </c>
      <c r="K269" s="98">
        <v>260.42</v>
      </c>
    </row>
    <row r="270" spans="1:11" ht="16.5" hidden="1" thickTop="1" thickBot="1" x14ac:dyDescent="0.3">
      <c r="A270" s="90" t="s">
        <v>472</v>
      </c>
      <c r="B270" s="91" t="s">
        <v>513</v>
      </c>
      <c r="C270" s="91" t="s">
        <v>36</v>
      </c>
      <c r="D270" s="92">
        <v>1501</v>
      </c>
      <c r="E270" s="90">
        <v>1.7</v>
      </c>
      <c r="F270" s="93">
        <f t="shared" si="14"/>
        <v>2551.6999999999998</v>
      </c>
      <c r="G270" s="94">
        <f t="shared" si="12"/>
        <v>408.27199999999999</v>
      </c>
      <c r="H270" s="95">
        <f t="shared" si="13"/>
        <v>2959.97</v>
      </c>
      <c r="I270" s="96">
        <v>1897.86</v>
      </c>
      <c r="J270" s="97">
        <v>1514.96</v>
      </c>
      <c r="K270" s="98">
        <v>1581.55</v>
      </c>
    </row>
    <row r="271" spans="1:11" ht="16.5" hidden="1" thickTop="1" thickBot="1" x14ac:dyDescent="0.3">
      <c r="A271" s="90" t="s">
        <v>514</v>
      </c>
      <c r="B271" s="91" t="s">
        <v>515</v>
      </c>
      <c r="C271" s="91" t="s">
        <v>36</v>
      </c>
      <c r="D271" s="92">
        <v>458</v>
      </c>
      <c r="E271" s="90">
        <v>0.55000000000000004</v>
      </c>
      <c r="F271" s="93">
        <f t="shared" si="14"/>
        <v>251.90000000000003</v>
      </c>
      <c r="G271" s="94">
        <f t="shared" si="12"/>
        <v>40.304000000000009</v>
      </c>
      <c r="H271" s="95">
        <f t="shared" si="13"/>
        <v>292.2</v>
      </c>
      <c r="I271" s="96">
        <v>350.64</v>
      </c>
      <c r="J271" s="97">
        <v>279.5</v>
      </c>
      <c r="K271" s="98">
        <v>289.66000000000003</v>
      </c>
    </row>
    <row r="272" spans="1:11" ht="16.5" hidden="1" thickTop="1" thickBot="1" x14ac:dyDescent="0.3">
      <c r="A272" s="90" t="s">
        <v>516</v>
      </c>
      <c r="B272" s="91" t="s">
        <v>517</v>
      </c>
      <c r="C272" s="91" t="s">
        <v>38</v>
      </c>
      <c r="D272" s="92">
        <v>594</v>
      </c>
      <c r="E272" s="90">
        <v>0.5</v>
      </c>
      <c r="F272" s="93">
        <f t="shared" si="14"/>
        <v>297</v>
      </c>
      <c r="G272" s="94">
        <f t="shared" si="12"/>
        <v>47.52</v>
      </c>
      <c r="H272" s="95">
        <f t="shared" si="13"/>
        <v>344.52</v>
      </c>
      <c r="I272" s="96">
        <v>1364.3</v>
      </c>
      <c r="J272" s="97">
        <v>1429.89</v>
      </c>
      <c r="K272" s="98">
        <v>1239.68</v>
      </c>
    </row>
    <row r="273" spans="1:11" ht="16.5" hidden="1" thickTop="1" thickBot="1" x14ac:dyDescent="0.3">
      <c r="A273" s="90" t="s">
        <v>350</v>
      </c>
      <c r="B273" s="91" t="s">
        <v>518</v>
      </c>
      <c r="C273" s="91" t="s">
        <v>6</v>
      </c>
      <c r="D273" s="92">
        <v>1502</v>
      </c>
      <c r="E273" s="90">
        <v>0.5</v>
      </c>
      <c r="F273" s="93">
        <f t="shared" si="14"/>
        <v>751</v>
      </c>
      <c r="G273" s="94">
        <f t="shared" si="12"/>
        <v>120.16</v>
      </c>
      <c r="H273" s="95">
        <f t="shared" si="13"/>
        <v>871.16</v>
      </c>
      <c r="I273" s="96">
        <v>3205.87</v>
      </c>
      <c r="J273" s="97">
        <v>0</v>
      </c>
      <c r="K273" s="98">
        <v>0</v>
      </c>
    </row>
    <row r="274" spans="1:11" ht="16.5" hidden="1" thickTop="1" thickBot="1" x14ac:dyDescent="0.3">
      <c r="A274" s="90" t="s">
        <v>474</v>
      </c>
      <c r="B274" s="91" t="s">
        <v>519</v>
      </c>
      <c r="C274" s="91" t="s">
        <v>37</v>
      </c>
      <c r="D274" s="92">
        <v>414</v>
      </c>
      <c r="E274" s="90">
        <v>2.0099999999999998</v>
      </c>
      <c r="F274" s="93">
        <f t="shared" si="14"/>
        <v>832.13999999999987</v>
      </c>
      <c r="G274" s="94">
        <f t="shared" si="12"/>
        <v>133.14239999999998</v>
      </c>
      <c r="H274" s="95">
        <f t="shared" si="13"/>
        <v>965.28</v>
      </c>
      <c r="I274" s="96">
        <v>264.13</v>
      </c>
      <c r="J274" s="97">
        <v>264.13</v>
      </c>
      <c r="K274" s="98">
        <v>274.7</v>
      </c>
    </row>
    <row r="275" spans="1:11" ht="16.5" hidden="1" thickTop="1" thickBot="1" x14ac:dyDescent="0.3">
      <c r="A275" s="90" t="s">
        <v>421</v>
      </c>
      <c r="B275" s="91" t="s">
        <v>520</v>
      </c>
      <c r="C275" s="91" t="s">
        <v>38</v>
      </c>
      <c r="D275" s="92">
        <v>1177</v>
      </c>
      <c r="E275" s="90">
        <v>0.5</v>
      </c>
      <c r="F275" s="93">
        <f t="shared" si="14"/>
        <v>588.5</v>
      </c>
      <c r="G275" s="94">
        <f t="shared" si="12"/>
        <v>94.16</v>
      </c>
      <c r="H275" s="95">
        <f t="shared" si="13"/>
        <v>682.66</v>
      </c>
      <c r="I275" s="96">
        <v>3659.06</v>
      </c>
      <c r="J275" s="97">
        <v>3847.51</v>
      </c>
      <c r="K275" s="98">
        <v>3344.98</v>
      </c>
    </row>
    <row r="276" spans="1:11" ht="16.5" hidden="1" thickTop="1" thickBot="1" x14ac:dyDescent="0.3">
      <c r="A276" s="90" t="s">
        <v>264</v>
      </c>
      <c r="B276" s="91" t="s">
        <v>521</v>
      </c>
      <c r="C276" s="91" t="s">
        <v>36</v>
      </c>
      <c r="D276" s="92">
        <v>682</v>
      </c>
      <c r="E276" s="90">
        <v>1.71</v>
      </c>
      <c r="F276" s="93">
        <f t="shared" si="14"/>
        <v>1166.22</v>
      </c>
      <c r="G276" s="94">
        <f t="shared" si="12"/>
        <v>186.59520000000001</v>
      </c>
      <c r="H276" s="95">
        <f t="shared" si="13"/>
        <v>1352.82</v>
      </c>
      <c r="I276" s="96">
        <v>1613.88</v>
      </c>
      <c r="J276" s="97">
        <v>1402.72</v>
      </c>
      <c r="K276" s="98">
        <v>1470.6</v>
      </c>
    </row>
    <row r="277" spans="1:11" ht="16.5" hidden="1" thickTop="1" thickBot="1" x14ac:dyDescent="0.3">
      <c r="A277" s="90" t="s">
        <v>522</v>
      </c>
      <c r="B277" s="91" t="s">
        <v>523</v>
      </c>
      <c r="C277" s="91" t="s">
        <v>6</v>
      </c>
      <c r="D277" s="92">
        <v>1485</v>
      </c>
      <c r="E277" s="90">
        <v>0.5</v>
      </c>
      <c r="F277" s="93">
        <f t="shared" si="14"/>
        <v>742.5</v>
      </c>
      <c r="G277" s="94">
        <f t="shared" si="12"/>
        <v>118.8</v>
      </c>
      <c r="H277" s="95">
        <f t="shared" si="13"/>
        <v>861.3</v>
      </c>
      <c r="I277" s="96">
        <v>4237.6000000000004</v>
      </c>
      <c r="J277" s="97">
        <v>4451.12</v>
      </c>
      <c r="K277" s="98">
        <v>3547.75</v>
      </c>
    </row>
    <row r="278" spans="1:11" ht="16.5" hidden="1" thickTop="1" thickBot="1" x14ac:dyDescent="0.3">
      <c r="A278" s="90" t="s">
        <v>524</v>
      </c>
      <c r="B278" s="91" t="s">
        <v>525</v>
      </c>
      <c r="C278" s="91" t="s">
        <v>37</v>
      </c>
      <c r="D278" s="92">
        <v>385</v>
      </c>
      <c r="E278" s="90">
        <v>0.56999999999999995</v>
      </c>
      <c r="F278" s="93">
        <f t="shared" si="14"/>
        <v>219.45</v>
      </c>
      <c r="G278" s="94">
        <f t="shared" si="12"/>
        <v>35.112000000000002</v>
      </c>
      <c r="H278" s="95">
        <f t="shared" si="13"/>
        <v>254.56</v>
      </c>
      <c r="I278" s="96">
        <v>1263.8800000000001</v>
      </c>
      <c r="J278" s="97">
        <v>1094.33</v>
      </c>
      <c r="K278" s="98">
        <v>950.48</v>
      </c>
    </row>
    <row r="279" spans="1:11" ht="16.5" hidden="1" thickTop="1" thickBot="1" x14ac:dyDescent="0.3">
      <c r="A279" s="90" t="s">
        <v>342</v>
      </c>
      <c r="B279" s="91" t="s">
        <v>526</v>
      </c>
      <c r="C279" s="91" t="s">
        <v>37</v>
      </c>
      <c r="D279" s="92">
        <v>576</v>
      </c>
      <c r="E279" s="90">
        <v>0.59</v>
      </c>
      <c r="F279" s="93">
        <f t="shared" si="14"/>
        <v>339.84</v>
      </c>
      <c r="G279" s="94">
        <f t="shared" si="12"/>
        <v>54.374399999999994</v>
      </c>
      <c r="H279" s="95">
        <f t="shared" si="13"/>
        <v>394.21</v>
      </c>
      <c r="I279" s="96">
        <v>1550.13</v>
      </c>
      <c r="J279" s="97">
        <v>1626.37</v>
      </c>
      <c r="K279" s="98">
        <v>1410.37</v>
      </c>
    </row>
    <row r="280" spans="1:11" ht="16.5" hidden="1" thickTop="1" thickBot="1" x14ac:dyDescent="0.3">
      <c r="A280" s="90" t="s">
        <v>527</v>
      </c>
      <c r="B280" s="91" t="s">
        <v>528</v>
      </c>
      <c r="C280" s="91" t="s">
        <v>6</v>
      </c>
      <c r="D280" s="92">
        <v>1306</v>
      </c>
      <c r="E280" s="90">
        <v>0.5</v>
      </c>
      <c r="F280" s="93">
        <f t="shared" si="14"/>
        <v>653</v>
      </c>
      <c r="G280" s="94">
        <f t="shared" si="12"/>
        <v>104.48</v>
      </c>
      <c r="H280" s="95">
        <f t="shared" si="13"/>
        <v>757.48</v>
      </c>
      <c r="I280" s="96">
        <v>3423.81</v>
      </c>
      <c r="J280" s="97">
        <v>2739.05</v>
      </c>
      <c r="K280" s="98">
        <v>2872.2</v>
      </c>
    </row>
    <row r="281" spans="1:11" ht="16.5" hidden="1" thickTop="1" thickBot="1" x14ac:dyDescent="0.3">
      <c r="A281" s="90" t="s">
        <v>529</v>
      </c>
      <c r="B281" s="91" t="s">
        <v>530</v>
      </c>
      <c r="C281" s="91" t="s">
        <v>37</v>
      </c>
      <c r="D281" s="92">
        <v>425</v>
      </c>
      <c r="E281" s="90">
        <v>0.51</v>
      </c>
      <c r="F281" s="93">
        <f t="shared" si="14"/>
        <v>216.75</v>
      </c>
      <c r="G281" s="94">
        <f t="shared" si="12"/>
        <v>34.68</v>
      </c>
      <c r="H281" s="95">
        <f t="shared" si="13"/>
        <v>251.43</v>
      </c>
      <c r="I281" s="96">
        <v>813.45</v>
      </c>
      <c r="J281" s="97">
        <v>705.3</v>
      </c>
      <c r="K281" s="98">
        <v>564.24</v>
      </c>
    </row>
    <row r="282" spans="1:11" ht="16.5" hidden="1" thickTop="1" thickBot="1" x14ac:dyDescent="0.3">
      <c r="A282" s="90" t="s">
        <v>531</v>
      </c>
      <c r="B282" s="91" t="s">
        <v>532</v>
      </c>
      <c r="C282" s="91" t="s">
        <v>38</v>
      </c>
      <c r="D282" s="92">
        <v>416</v>
      </c>
      <c r="E282" s="90">
        <v>0.56999999999999995</v>
      </c>
      <c r="F282" s="93">
        <f t="shared" si="14"/>
        <v>237.11999999999998</v>
      </c>
      <c r="G282" s="94">
        <f t="shared" si="12"/>
        <v>37.9392</v>
      </c>
      <c r="H282" s="95">
        <f t="shared" si="13"/>
        <v>275.06</v>
      </c>
      <c r="I282" s="96">
        <v>1380.12</v>
      </c>
      <c r="J282" s="97">
        <v>1101.68</v>
      </c>
      <c r="K282" s="98">
        <v>1156.1500000000001</v>
      </c>
    </row>
    <row r="283" spans="1:11" ht="16.5" hidden="1" thickTop="1" thickBot="1" x14ac:dyDescent="0.3">
      <c r="A283" s="90" t="s">
        <v>533</v>
      </c>
      <c r="B283" s="91" t="s">
        <v>534</v>
      </c>
      <c r="C283" s="91" t="s">
        <v>6</v>
      </c>
      <c r="D283" s="92">
        <v>451</v>
      </c>
      <c r="E283" s="90">
        <v>0.69</v>
      </c>
      <c r="F283" s="93">
        <f t="shared" si="14"/>
        <v>311.19</v>
      </c>
      <c r="G283" s="94">
        <f t="shared" si="12"/>
        <v>49.790399999999998</v>
      </c>
      <c r="H283" s="95">
        <f t="shared" si="13"/>
        <v>360.98</v>
      </c>
      <c r="I283" s="96">
        <v>1402.07</v>
      </c>
      <c r="J283" s="97">
        <v>1471.68</v>
      </c>
      <c r="K283" s="98">
        <v>1277.77</v>
      </c>
    </row>
    <row r="284" spans="1:11" ht="16.5" hidden="1" thickTop="1" thickBot="1" x14ac:dyDescent="0.3">
      <c r="A284" s="90" t="s">
        <v>535</v>
      </c>
      <c r="B284" s="91" t="s">
        <v>536</v>
      </c>
      <c r="C284" s="91" t="s">
        <v>36</v>
      </c>
      <c r="D284" s="92">
        <v>1118</v>
      </c>
      <c r="E284" s="90">
        <v>0.5</v>
      </c>
      <c r="F284" s="93">
        <f t="shared" si="14"/>
        <v>559</v>
      </c>
      <c r="G284" s="94">
        <f t="shared" si="12"/>
        <v>89.44</v>
      </c>
      <c r="H284" s="95">
        <f t="shared" si="13"/>
        <v>648.44000000000005</v>
      </c>
      <c r="I284" s="96">
        <v>868.91</v>
      </c>
      <c r="J284" s="97">
        <v>913.85</v>
      </c>
      <c r="K284" s="98">
        <v>958.8</v>
      </c>
    </row>
    <row r="285" spans="1:11" ht="16.5" hidden="1" thickTop="1" thickBot="1" x14ac:dyDescent="0.3">
      <c r="A285" s="90" t="s">
        <v>306</v>
      </c>
      <c r="B285" s="91" t="s">
        <v>537</v>
      </c>
      <c r="C285" s="91" t="s">
        <v>6</v>
      </c>
      <c r="D285" s="92">
        <v>433</v>
      </c>
      <c r="E285" s="90">
        <v>0.72</v>
      </c>
      <c r="F285" s="93">
        <f t="shared" si="14"/>
        <v>311.76</v>
      </c>
      <c r="G285" s="94">
        <f t="shared" si="12"/>
        <v>49.881599999999999</v>
      </c>
      <c r="H285" s="95">
        <f t="shared" si="13"/>
        <v>361.64</v>
      </c>
      <c r="I285" s="96">
        <v>1326.02</v>
      </c>
      <c r="J285" s="97">
        <v>1393.04</v>
      </c>
      <c r="K285" s="98">
        <v>1464.84</v>
      </c>
    </row>
    <row r="286" spans="1:11" ht="16.5" hidden="1" thickTop="1" thickBot="1" x14ac:dyDescent="0.3">
      <c r="A286" s="90" t="s">
        <v>306</v>
      </c>
      <c r="B286" s="91" t="s">
        <v>538</v>
      </c>
      <c r="C286" s="91" t="s">
        <v>6</v>
      </c>
      <c r="D286" s="92">
        <v>448</v>
      </c>
      <c r="E286" s="90">
        <v>0.75</v>
      </c>
      <c r="F286" s="93">
        <f t="shared" si="14"/>
        <v>336</v>
      </c>
      <c r="G286" s="94">
        <f t="shared" si="12"/>
        <v>53.76</v>
      </c>
      <c r="H286" s="95">
        <f t="shared" si="13"/>
        <v>389.76</v>
      </c>
      <c r="I286" s="96">
        <v>789.91</v>
      </c>
      <c r="J286" s="97">
        <v>825.82</v>
      </c>
      <c r="K286" s="98">
        <v>658.26</v>
      </c>
    </row>
    <row r="287" spans="1:11" ht="16.5" hidden="1" thickTop="1" thickBot="1" x14ac:dyDescent="0.3">
      <c r="A287" s="90" t="s">
        <v>539</v>
      </c>
      <c r="B287" s="91" t="s">
        <v>540</v>
      </c>
      <c r="C287" s="91" t="s">
        <v>38</v>
      </c>
      <c r="D287" s="92">
        <v>389</v>
      </c>
      <c r="E287" s="90">
        <v>2.68</v>
      </c>
      <c r="F287" s="93">
        <f t="shared" si="14"/>
        <v>1042.52</v>
      </c>
      <c r="G287" s="94">
        <f t="shared" si="12"/>
        <v>166.8032</v>
      </c>
      <c r="H287" s="95">
        <f t="shared" si="13"/>
        <v>1209.32</v>
      </c>
      <c r="I287" s="96">
        <v>1507.14</v>
      </c>
      <c r="J287" s="97">
        <v>1586.17</v>
      </c>
      <c r="K287" s="98">
        <v>1377.31</v>
      </c>
    </row>
    <row r="288" spans="1:11" ht="16.5" hidden="1" thickTop="1" thickBot="1" x14ac:dyDescent="0.3">
      <c r="A288" s="90" t="s">
        <v>541</v>
      </c>
      <c r="B288" s="91" t="s">
        <v>542</v>
      </c>
      <c r="C288" s="91" t="s">
        <v>37</v>
      </c>
      <c r="D288" s="92">
        <v>1192</v>
      </c>
      <c r="E288" s="90">
        <v>0.5</v>
      </c>
      <c r="F288" s="93">
        <f t="shared" si="14"/>
        <v>596</v>
      </c>
      <c r="G288" s="94">
        <f t="shared" si="12"/>
        <v>95.36</v>
      </c>
      <c r="H288" s="95">
        <f t="shared" si="13"/>
        <v>691.36</v>
      </c>
      <c r="I288" s="96">
        <v>2129.39</v>
      </c>
      <c r="J288" s="97">
        <v>1840.21</v>
      </c>
      <c r="K288" s="98">
        <v>1932.22</v>
      </c>
    </row>
    <row r="289" spans="1:11" ht="16.5" hidden="1" thickTop="1" thickBot="1" x14ac:dyDescent="0.3">
      <c r="A289" s="90" t="s">
        <v>323</v>
      </c>
      <c r="B289" s="91" t="s">
        <v>543</v>
      </c>
      <c r="C289" s="91" t="s">
        <v>37</v>
      </c>
      <c r="D289" s="92">
        <v>409</v>
      </c>
      <c r="E289" s="90">
        <v>0.71</v>
      </c>
      <c r="F289" s="93">
        <f t="shared" si="14"/>
        <v>290.39</v>
      </c>
      <c r="G289" s="94">
        <f t="shared" si="12"/>
        <v>46.462399999999995</v>
      </c>
      <c r="H289" s="95">
        <f t="shared" si="13"/>
        <v>336.85</v>
      </c>
      <c r="I289" s="96">
        <v>645.24</v>
      </c>
      <c r="J289" s="97">
        <v>514.39</v>
      </c>
      <c r="K289" s="98">
        <v>541.46</v>
      </c>
    </row>
    <row r="290" spans="1:11" ht="16.5" hidden="1" thickTop="1" thickBot="1" x14ac:dyDescent="0.3">
      <c r="A290" s="90" t="s">
        <v>149</v>
      </c>
      <c r="B290" s="91" t="s">
        <v>544</v>
      </c>
      <c r="C290" s="91" t="s">
        <v>36</v>
      </c>
      <c r="D290" s="92">
        <v>420</v>
      </c>
      <c r="E290" s="90">
        <v>0.66</v>
      </c>
      <c r="F290" s="93">
        <f t="shared" si="14"/>
        <v>277.2</v>
      </c>
      <c r="G290" s="94">
        <f t="shared" si="12"/>
        <v>44.351999999999997</v>
      </c>
      <c r="H290" s="95">
        <f t="shared" si="13"/>
        <v>321.55</v>
      </c>
      <c r="I290" s="96">
        <v>1052.3499999999999</v>
      </c>
      <c r="J290" s="97">
        <v>913.27</v>
      </c>
      <c r="K290" s="98">
        <v>727.84</v>
      </c>
    </row>
    <row r="291" spans="1:11" ht="16.5" hidden="1" thickTop="1" thickBot="1" x14ac:dyDescent="0.3">
      <c r="A291" s="90" t="s">
        <v>465</v>
      </c>
      <c r="B291" s="91" t="s">
        <v>143</v>
      </c>
      <c r="C291" s="91" t="s">
        <v>36</v>
      </c>
      <c r="D291" s="92">
        <v>865</v>
      </c>
      <c r="E291" s="90">
        <v>1.54</v>
      </c>
      <c r="F291" s="93">
        <f t="shared" si="14"/>
        <v>1332.1000000000001</v>
      </c>
      <c r="G291" s="94">
        <f t="shared" si="12"/>
        <v>213.13600000000002</v>
      </c>
      <c r="H291" s="95">
        <f t="shared" si="13"/>
        <v>1545.24</v>
      </c>
      <c r="I291" s="96">
        <v>1806.12</v>
      </c>
      <c r="J291" s="97">
        <v>1567.22</v>
      </c>
      <c r="K291" s="98">
        <v>0</v>
      </c>
    </row>
    <row r="292" spans="1:11" ht="16.5" hidden="1" thickTop="1" thickBot="1" x14ac:dyDescent="0.3">
      <c r="A292" s="90" t="s">
        <v>242</v>
      </c>
      <c r="B292" s="91" t="s">
        <v>545</v>
      </c>
      <c r="C292" s="91" t="s">
        <v>37</v>
      </c>
      <c r="D292" s="92">
        <v>622</v>
      </c>
      <c r="E292" s="90">
        <v>3.02</v>
      </c>
      <c r="F292" s="93">
        <f t="shared" si="14"/>
        <v>1878.44</v>
      </c>
      <c r="G292" s="94">
        <f t="shared" si="12"/>
        <v>300.55040000000002</v>
      </c>
      <c r="H292" s="95">
        <f t="shared" si="13"/>
        <v>2178.9899999999998</v>
      </c>
      <c r="I292" s="96">
        <v>2020.26</v>
      </c>
      <c r="J292" s="97">
        <v>1614.83</v>
      </c>
      <c r="K292" s="98">
        <v>1401.81</v>
      </c>
    </row>
    <row r="293" spans="1:11" ht="16.5" hidden="1" thickTop="1" thickBot="1" x14ac:dyDescent="0.3">
      <c r="A293" s="90" t="s">
        <v>546</v>
      </c>
      <c r="B293" s="91" t="s">
        <v>547</v>
      </c>
      <c r="C293" s="91" t="s">
        <v>37</v>
      </c>
      <c r="D293" s="92">
        <v>404</v>
      </c>
      <c r="E293" s="90">
        <v>0.5</v>
      </c>
      <c r="F293" s="93">
        <f t="shared" si="14"/>
        <v>202</v>
      </c>
      <c r="G293" s="94">
        <f t="shared" si="12"/>
        <v>32.32</v>
      </c>
      <c r="H293" s="95">
        <f t="shared" si="13"/>
        <v>234.32</v>
      </c>
      <c r="I293" s="96">
        <v>759.2</v>
      </c>
      <c r="J293" s="97">
        <v>607.36</v>
      </c>
      <c r="K293" s="98">
        <v>638.62</v>
      </c>
    </row>
    <row r="294" spans="1:11" ht="16.5" hidden="1" thickTop="1" thickBot="1" x14ac:dyDescent="0.3">
      <c r="A294" s="90" t="s">
        <v>548</v>
      </c>
      <c r="B294" s="91" t="s">
        <v>549</v>
      </c>
      <c r="C294" s="91" t="s">
        <v>37</v>
      </c>
      <c r="D294" s="92">
        <v>420</v>
      </c>
      <c r="E294" s="90">
        <v>1.58</v>
      </c>
      <c r="F294" s="93">
        <f t="shared" si="14"/>
        <v>663.6</v>
      </c>
      <c r="G294" s="94">
        <f t="shared" si="12"/>
        <v>106.176</v>
      </c>
      <c r="H294" s="95">
        <f t="shared" si="13"/>
        <v>769.78</v>
      </c>
      <c r="I294" s="96">
        <v>1179.02</v>
      </c>
      <c r="J294" s="97">
        <v>942.29</v>
      </c>
      <c r="K294" s="98">
        <v>988.71</v>
      </c>
    </row>
    <row r="295" spans="1:11" ht="16.5" hidden="1" thickTop="1" thickBot="1" x14ac:dyDescent="0.3">
      <c r="A295" s="90" t="s">
        <v>527</v>
      </c>
      <c r="B295" s="91" t="s">
        <v>550</v>
      </c>
      <c r="C295" s="91" t="s">
        <v>38</v>
      </c>
      <c r="D295" s="92">
        <v>385</v>
      </c>
      <c r="E295" s="90">
        <v>0.56000000000000005</v>
      </c>
      <c r="F295" s="93">
        <f t="shared" si="14"/>
        <v>215.60000000000002</v>
      </c>
      <c r="G295" s="94">
        <f t="shared" si="12"/>
        <v>34.496000000000002</v>
      </c>
      <c r="H295" s="95">
        <f t="shared" si="13"/>
        <v>250.1</v>
      </c>
      <c r="I295" s="96">
        <v>419.8</v>
      </c>
      <c r="J295" s="97">
        <v>440.54</v>
      </c>
      <c r="K295" s="98">
        <v>378.34</v>
      </c>
    </row>
    <row r="296" spans="1:11" ht="16.5" hidden="1" thickTop="1" thickBot="1" x14ac:dyDescent="0.3">
      <c r="A296" s="90" t="s">
        <v>413</v>
      </c>
      <c r="B296" s="91" t="s">
        <v>551</v>
      </c>
      <c r="C296" s="91" t="s">
        <v>37</v>
      </c>
      <c r="D296" s="92">
        <v>428</v>
      </c>
      <c r="E296" s="90">
        <v>1.61</v>
      </c>
      <c r="F296" s="93">
        <f t="shared" si="14"/>
        <v>689.08</v>
      </c>
      <c r="G296" s="94">
        <f t="shared" si="12"/>
        <v>110.25280000000001</v>
      </c>
      <c r="H296" s="95">
        <f t="shared" si="13"/>
        <v>799.33</v>
      </c>
      <c r="I296" s="96">
        <v>471.66</v>
      </c>
      <c r="J296" s="97">
        <v>495.24</v>
      </c>
      <c r="K296" s="98">
        <v>518.82000000000005</v>
      </c>
    </row>
    <row r="297" spans="1:11" ht="16.5" hidden="1" thickTop="1" thickBot="1" x14ac:dyDescent="0.3">
      <c r="A297" s="90" t="s">
        <v>552</v>
      </c>
      <c r="B297" s="91" t="s">
        <v>553</v>
      </c>
      <c r="C297" s="91" t="s">
        <v>38</v>
      </c>
      <c r="D297" s="92">
        <v>521</v>
      </c>
      <c r="E297" s="90">
        <v>1.84</v>
      </c>
      <c r="F297" s="93">
        <f t="shared" si="14"/>
        <v>958.64</v>
      </c>
      <c r="G297" s="94">
        <f t="shared" si="12"/>
        <v>153.38239999999999</v>
      </c>
      <c r="H297" s="95">
        <f t="shared" si="13"/>
        <v>1112.02</v>
      </c>
      <c r="I297" s="96">
        <v>924.67</v>
      </c>
      <c r="J297" s="97">
        <v>736.96</v>
      </c>
      <c r="K297" s="98">
        <v>771.72</v>
      </c>
    </row>
    <row r="298" spans="1:11" ht="16.5" hidden="1" thickTop="1" thickBot="1" x14ac:dyDescent="0.3">
      <c r="A298" s="90" t="s">
        <v>554</v>
      </c>
      <c r="B298" s="91" t="s">
        <v>555</v>
      </c>
      <c r="C298" s="91" t="s">
        <v>38</v>
      </c>
      <c r="D298" s="92">
        <v>465</v>
      </c>
      <c r="E298" s="90">
        <v>0.5</v>
      </c>
      <c r="F298" s="93">
        <f t="shared" si="14"/>
        <v>232.5</v>
      </c>
      <c r="G298" s="94">
        <f t="shared" si="12"/>
        <v>37.200000000000003</v>
      </c>
      <c r="H298" s="95">
        <f t="shared" si="13"/>
        <v>269.7</v>
      </c>
      <c r="I298" s="96">
        <v>782.13</v>
      </c>
      <c r="J298" s="97">
        <v>823.29</v>
      </c>
      <c r="K298" s="98">
        <v>864.46</v>
      </c>
    </row>
    <row r="299" spans="1:11" ht="16.5" hidden="1" thickTop="1" thickBot="1" x14ac:dyDescent="0.3">
      <c r="A299" s="90" t="s">
        <v>556</v>
      </c>
      <c r="B299" s="91" t="s">
        <v>557</v>
      </c>
      <c r="C299" s="91" t="s">
        <v>38</v>
      </c>
      <c r="D299" s="92">
        <v>1274</v>
      </c>
      <c r="E299" s="90">
        <v>0.5</v>
      </c>
      <c r="F299" s="93">
        <f t="shared" si="14"/>
        <v>637</v>
      </c>
      <c r="G299" s="94">
        <f t="shared" si="12"/>
        <v>101.92</v>
      </c>
      <c r="H299" s="95">
        <f t="shared" si="13"/>
        <v>738.92</v>
      </c>
      <c r="I299" s="96">
        <v>4684.75</v>
      </c>
      <c r="J299" s="97">
        <v>4925.47</v>
      </c>
      <c r="K299" s="98">
        <v>3925.56</v>
      </c>
    </row>
    <row r="300" spans="1:11" ht="16.5" hidden="1" thickTop="1" thickBot="1" x14ac:dyDescent="0.3">
      <c r="A300" s="90" t="s">
        <v>404</v>
      </c>
      <c r="B300" s="91" t="s">
        <v>558</v>
      </c>
      <c r="C300" s="91" t="s">
        <v>6</v>
      </c>
      <c r="D300" s="92">
        <v>1792</v>
      </c>
      <c r="E300" s="90">
        <v>1.07</v>
      </c>
      <c r="F300" s="93">
        <f t="shared" si="14"/>
        <v>1917.44</v>
      </c>
      <c r="G300" s="94">
        <f t="shared" si="12"/>
        <v>306.79040000000003</v>
      </c>
      <c r="H300" s="95">
        <f t="shared" si="13"/>
        <v>2224.23</v>
      </c>
      <c r="I300" s="96">
        <v>5654.12</v>
      </c>
      <c r="J300" s="97">
        <v>4902.87</v>
      </c>
      <c r="K300" s="98">
        <v>4250.47</v>
      </c>
    </row>
    <row r="301" spans="1:11" ht="16.5" hidden="1" thickTop="1" thickBot="1" x14ac:dyDescent="0.3">
      <c r="A301" s="90" t="s">
        <v>155</v>
      </c>
      <c r="B301" s="91" t="s">
        <v>559</v>
      </c>
      <c r="C301" s="91" t="s">
        <v>37</v>
      </c>
      <c r="D301" s="92">
        <v>419</v>
      </c>
      <c r="E301" s="90">
        <v>0.5</v>
      </c>
      <c r="F301" s="93">
        <f t="shared" si="14"/>
        <v>209.5</v>
      </c>
      <c r="G301" s="94">
        <f t="shared" si="12"/>
        <v>33.520000000000003</v>
      </c>
      <c r="H301" s="95">
        <f t="shared" si="13"/>
        <v>243.02</v>
      </c>
      <c r="I301" s="96">
        <v>923.48</v>
      </c>
      <c r="J301" s="97">
        <v>968.25</v>
      </c>
      <c r="K301" s="98">
        <v>1018.62</v>
      </c>
    </row>
    <row r="302" spans="1:11" ht="16.5" hidden="1" thickTop="1" thickBot="1" x14ac:dyDescent="0.3">
      <c r="A302" s="90" t="s">
        <v>560</v>
      </c>
      <c r="B302" s="91" t="s">
        <v>561</v>
      </c>
      <c r="C302" s="91" t="s">
        <v>36</v>
      </c>
      <c r="D302" s="92">
        <v>443</v>
      </c>
      <c r="E302" s="90">
        <v>0.57999999999999996</v>
      </c>
      <c r="F302" s="93">
        <f t="shared" si="14"/>
        <v>256.94</v>
      </c>
      <c r="G302" s="94">
        <f t="shared" si="12"/>
        <v>41.110399999999998</v>
      </c>
      <c r="H302" s="95">
        <f t="shared" si="13"/>
        <v>298.05</v>
      </c>
      <c r="I302" s="96">
        <v>842.76</v>
      </c>
      <c r="J302" s="97">
        <v>670.65</v>
      </c>
      <c r="K302" s="98">
        <v>700.32</v>
      </c>
    </row>
    <row r="303" spans="1:11" ht="16.5" hidden="1" thickTop="1" thickBot="1" x14ac:dyDescent="0.3">
      <c r="A303" s="90" t="s">
        <v>562</v>
      </c>
      <c r="B303" s="91" t="s">
        <v>563</v>
      </c>
      <c r="C303" s="91" t="s">
        <v>36</v>
      </c>
      <c r="D303" s="92">
        <v>458</v>
      </c>
      <c r="E303" s="90">
        <v>0.63</v>
      </c>
      <c r="F303" s="93">
        <f t="shared" si="14"/>
        <v>288.54000000000002</v>
      </c>
      <c r="G303" s="94">
        <f t="shared" si="12"/>
        <v>46.166400000000003</v>
      </c>
      <c r="H303" s="95">
        <f t="shared" si="13"/>
        <v>334.71</v>
      </c>
      <c r="I303" s="96">
        <v>1269.76</v>
      </c>
      <c r="J303" s="97">
        <v>1011.76</v>
      </c>
      <c r="K303" s="98">
        <v>1062.3499999999999</v>
      </c>
    </row>
    <row r="304" spans="1:11" ht="16.5" hidden="1" thickTop="1" thickBot="1" x14ac:dyDescent="0.3">
      <c r="A304" s="90" t="s">
        <v>514</v>
      </c>
      <c r="B304" s="91" t="s">
        <v>564</v>
      </c>
      <c r="C304" s="91" t="s">
        <v>38</v>
      </c>
      <c r="D304" s="92">
        <v>1176</v>
      </c>
      <c r="E304" s="90">
        <v>0.5</v>
      </c>
      <c r="F304" s="93">
        <f t="shared" si="14"/>
        <v>588</v>
      </c>
      <c r="G304" s="94">
        <f t="shared" si="12"/>
        <v>94.08</v>
      </c>
      <c r="H304" s="95">
        <f t="shared" si="13"/>
        <v>682.08</v>
      </c>
      <c r="I304" s="96">
        <v>2360</v>
      </c>
      <c r="J304" s="97">
        <v>1888</v>
      </c>
      <c r="K304" s="98">
        <v>0</v>
      </c>
    </row>
    <row r="305" spans="1:11" ht="16.5" hidden="1" thickTop="1" thickBot="1" x14ac:dyDescent="0.3">
      <c r="A305" s="90" t="s">
        <v>319</v>
      </c>
      <c r="B305" s="91" t="s">
        <v>565</v>
      </c>
      <c r="C305" s="91" t="s">
        <v>36</v>
      </c>
      <c r="D305" s="92">
        <v>512</v>
      </c>
      <c r="E305" s="90">
        <v>2.19</v>
      </c>
      <c r="F305" s="93">
        <f t="shared" si="14"/>
        <v>1121.28</v>
      </c>
      <c r="G305" s="94">
        <f t="shared" si="12"/>
        <v>179.40479999999999</v>
      </c>
      <c r="H305" s="95">
        <f t="shared" si="13"/>
        <v>1300.68</v>
      </c>
      <c r="I305" s="96">
        <v>1015.6</v>
      </c>
      <c r="J305" s="97">
        <v>1066.3800000000001</v>
      </c>
      <c r="K305" s="98">
        <v>0</v>
      </c>
    </row>
    <row r="306" spans="1:11" ht="16.5" hidden="1" thickTop="1" thickBot="1" x14ac:dyDescent="0.3">
      <c r="A306" s="90" t="s">
        <v>566</v>
      </c>
      <c r="B306" s="91" t="s">
        <v>567</v>
      </c>
      <c r="C306" s="91" t="s">
        <v>36</v>
      </c>
      <c r="D306" s="92">
        <v>531</v>
      </c>
      <c r="E306" s="90">
        <v>0.7</v>
      </c>
      <c r="F306" s="93">
        <f t="shared" si="14"/>
        <v>371.7</v>
      </c>
      <c r="G306" s="94">
        <f t="shared" si="12"/>
        <v>59.472000000000001</v>
      </c>
      <c r="H306" s="95">
        <f t="shared" si="13"/>
        <v>431.17</v>
      </c>
      <c r="I306" s="96">
        <v>1398.23</v>
      </c>
      <c r="J306" s="97">
        <v>1112.4000000000001</v>
      </c>
      <c r="K306" s="98">
        <v>1166.48</v>
      </c>
    </row>
    <row r="307" spans="1:11" ht="16.5" hidden="1" thickTop="1" thickBot="1" x14ac:dyDescent="0.3">
      <c r="A307" s="90" t="s">
        <v>487</v>
      </c>
      <c r="B307" s="91" t="s">
        <v>568</v>
      </c>
      <c r="C307" s="91" t="s">
        <v>38</v>
      </c>
      <c r="D307" s="92">
        <v>428</v>
      </c>
      <c r="E307" s="90">
        <v>0.6</v>
      </c>
      <c r="F307" s="93">
        <f t="shared" si="14"/>
        <v>256.8</v>
      </c>
      <c r="G307" s="94">
        <f t="shared" si="12"/>
        <v>41.088000000000001</v>
      </c>
      <c r="H307" s="95">
        <f t="shared" si="13"/>
        <v>297.89</v>
      </c>
      <c r="I307" s="96">
        <v>948.28</v>
      </c>
      <c r="J307" s="97">
        <v>820.9</v>
      </c>
      <c r="K307" s="98">
        <v>863.36</v>
      </c>
    </row>
    <row r="308" spans="1:11" ht="16.5" hidden="1" thickTop="1" thickBot="1" x14ac:dyDescent="0.3">
      <c r="A308" s="90" t="s">
        <v>569</v>
      </c>
      <c r="B308" s="91" t="s">
        <v>570</v>
      </c>
      <c r="C308" s="91" t="s">
        <v>37</v>
      </c>
      <c r="D308" s="92">
        <v>946</v>
      </c>
      <c r="E308" s="90">
        <v>0.55000000000000004</v>
      </c>
      <c r="F308" s="93">
        <f t="shared" si="14"/>
        <v>520.30000000000007</v>
      </c>
      <c r="G308" s="94">
        <f t="shared" si="12"/>
        <v>83.248000000000019</v>
      </c>
      <c r="H308" s="95">
        <f t="shared" si="13"/>
        <v>603.54999999999995</v>
      </c>
      <c r="I308" s="96">
        <v>2381.27</v>
      </c>
      <c r="J308" s="97">
        <v>2506.6</v>
      </c>
      <c r="K308" s="98">
        <v>2631.93</v>
      </c>
    </row>
    <row r="309" spans="1:11" ht="16.5" hidden="1" thickTop="1" thickBot="1" x14ac:dyDescent="0.3">
      <c r="A309" s="90" t="s">
        <v>415</v>
      </c>
      <c r="B309" s="91" t="s">
        <v>571</v>
      </c>
      <c r="C309" s="91" t="s">
        <v>6</v>
      </c>
      <c r="D309" s="92">
        <v>817</v>
      </c>
      <c r="E309" s="90">
        <v>0.73</v>
      </c>
      <c r="F309" s="93">
        <f t="shared" si="14"/>
        <v>596.41</v>
      </c>
      <c r="G309" s="94">
        <f t="shared" si="12"/>
        <v>95.425600000000003</v>
      </c>
      <c r="H309" s="95">
        <f t="shared" si="13"/>
        <v>691.84</v>
      </c>
      <c r="I309" s="96">
        <v>2805.25</v>
      </c>
      <c r="J309" s="97">
        <v>2234.69</v>
      </c>
      <c r="K309" s="98">
        <v>0</v>
      </c>
    </row>
    <row r="310" spans="1:11" ht="16.5" hidden="1" thickTop="1" thickBot="1" x14ac:dyDescent="0.3">
      <c r="A310" s="90" t="s">
        <v>572</v>
      </c>
      <c r="B310" s="91" t="s">
        <v>573</v>
      </c>
      <c r="C310" s="91" t="s">
        <v>6</v>
      </c>
      <c r="D310" s="92">
        <v>1557</v>
      </c>
      <c r="E310" s="90">
        <v>3.09</v>
      </c>
      <c r="F310" s="93">
        <f t="shared" si="14"/>
        <v>4811.13</v>
      </c>
      <c r="G310" s="94">
        <f t="shared" si="12"/>
        <v>769.7808</v>
      </c>
      <c r="H310" s="95">
        <f t="shared" si="13"/>
        <v>5580.91</v>
      </c>
      <c r="I310" s="96">
        <v>2655</v>
      </c>
      <c r="J310" s="97">
        <v>2792.92</v>
      </c>
      <c r="K310" s="98">
        <v>2930.84</v>
      </c>
    </row>
    <row r="311" spans="1:11" ht="16.5" hidden="1" thickTop="1" thickBot="1" x14ac:dyDescent="0.3">
      <c r="A311" s="90" t="s">
        <v>574</v>
      </c>
      <c r="B311" s="91" t="s">
        <v>575</v>
      </c>
      <c r="C311" s="91" t="s">
        <v>37</v>
      </c>
      <c r="D311" s="92">
        <v>836</v>
      </c>
      <c r="E311" s="90">
        <v>0.5</v>
      </c>
      <c r="F311" s="93">
        <f t="shared" si="14"/>
        <v>418</v>
      </c>
      <c r="G311" s="94">
        <f t="shared" si="12"/>
        <v>66.88</v>
      </c>
      <c r="H311" s="95">
        <f t="shared" si="13"/>
        <v>484.88</v>
      </c>
      <c r="I311" s="96">
        <v>1086.1300000000001</v>
      </c>
      <c r="J311" s="97">
        <v>863.34</v>
      </c>
      <c r="K311" s="98">
        <v>900.47</v>
      </c>
    </row>
    <row r="312" spans="1:11" ht="16.5" hidden="1" thickTop="1" thickBot="1" x14ac:dyDescent="0.3">
      <c r="A312" s="90" t="s">
        <v>395</v>
      </c>
      <c r="B312" s="91" t="s">
        <v>576</v>
      </c>
      <c r="C312" s="91" t="s">
        <v>6</v>
      </c>
      <c r="D312" s="92">
        <v>646</v>
      </c>
      <c r="E312" s="90">
        <v>0.5</v>
      </c>
      <c r="F312" s="93">
        <f t="shared" si="14"/>
        <v>323</v>
      </c>
      <c r="G312" s="94">
        <f t="shared" si="12"/>
        <v>51.68</v>
      </c>
      <c r="H312" s="95">
        <f t="shared" si="13"/>
        <v>374.68</v>
      </c>
      <c r="I312" s="96">
        <v>591.99</v>
      </c>
      <c r="J312" s="97">
        <v>513.54</v>
      </c>
      <c r="K312" s="98">
        <v>534.92999999999995</v>
      </c>
    </row>
    <row r="313" spans="1:11" ht="16.5" hidden="1" thickTop="1" thickBot="1" x14ac:dyDescent="0.3">
      <c r="A313" s="90" t="s">
        <v>494</v>
      </c>
      <c r="B313" s="91" t="s">
        <v>577</v>
      </c>
      <c r="C313" s="91" t="s">
        <v>38</v>
      </c>
      <c r="D313" s="92">
        <v>1779</v>
      </c>
      <c r="E313" s="90">
        <v>0.5</v>
      </c>
      <c r="F313" s="93">
        <f t="shared" si="14"/>
        <v>889.5</v>
      </c>
      <c r="G313" s="94">
        <f t="shared" si="12"/>
        <v>142.32</v>
      </c>
      <c r="H313" s="95">
        <f t="shared" si="13"/>
        <v>1031.82</v>
      </c>
      <c r="I313" s="96">
        <v>4147.92</v>
      </c>
      <c r="J313" s="97">
        <v>3597.48</v>
      </c>
      <c r="K313" s="98">
        <v>3774.41</v>
      </c>
    </row>
    <row r="314" spans="1:11" ht="16.5" hidden="1" thickTop="1" thickBot="1" x14ac:dyDescent="0.3">
      <c r="A314" s="90" t="s">
        <v>578</v>
      </c>
      <c r="B314" s="91" t="s">
        <v>579</v>
      </c>
      <c r="C314" s="91" t="s">
        <v>37</v>
      </c>
      <c r="D314" s="92">
        <v>424</v>
      </c>
      <c r="E314" s="90">
        <v>0.78</v>
      </c>
      <c r="F314" s="93">
        <f t="shared" si="14"/>
        <v>330.72</v>
      </c>
      <c r="G314" s="94">
        <f t="shared" si="12"/>
        <v>52.915200000000006</v>
      </c>
      <c r="H314" s="95">
        <f t="shared" si="13"/>
        <v>383.64</v>
      </c>
      <c r="I314" s="96">
        <v>1288.6199999999999</v>
      </c>
      <c r="J314" s="97">
        <v>1356.44</v>
      </c>
      <c r="K314" s="98">
        <v>1424.27</v>
      </c>
    </row>
    <row r="315" spans="1:11" ht="16.5" hidden="1" thickTop="1" thickBot="1" x14ac:dyDescent="0.3">
      <c r="A315" s="90" t="s">
        <v>264</v>
      </c>
      <c r="B315" s="91" t="s">
        <v>580</v>
      </c>
      <c r="C315" s="91" t="s">
        <v>38</v>
      </c>
      <c r="D315" s="92">
        <v>894</v>
      </c>
      <c r="E315" s="90">
        <v>0.69</v>
      </c>
      <c r="F315" s="93">
        <f t="shared" si="14"/>
        <v>616.8599999999999</v>
      </c>
      <c r="G315" s="94">
        <f t="shared" si="12"/>
        <v>98.69759999999998</v>
      </c>
      <c r="H315" s="95">
        <f t="shared" si="13"/>
        <v>715.56</v>
      </c>
      <c r="I315" s="96">
        <v>1462.23</v>
      </c>
      <c r="J315" s="97">
        <v>1165.83</v>
      </c>
      <c r="K315" s="98">
        <v>1225.1099999999999</v>
      </c>
    </row>
    <row r="316" spans="1:11" ht="16.5" hidden="1" thickTop="1" thickBot="1" x14ac:dyDescent="0.3">
      <c r="A316" s="90" t="s">
        <v>159</v>
      </c>
      <c r="B316" s="91" t="s">
        <v>581</v>
      </c>
      <c r="C316" s="91" t="s">
        <v>37</v>
      </c>
      <c r="D316" s="92">
        <v>654</v>
      </c>
      <c r="E316" s="90">
        <v>0.64</v>
      </c>
      <c r="F316" s="93">
        <f t="shared" si="14"/>
        <v>418.56</v>
      </c>
      <c r="G316" s="94">
        <f t="shared" si="12"/>
        <v>66.9696</v>
      </c>
      <c r="H316" s="95">
        <f t="shared" si="13"/>
        <v>485.53</v>
      </c>
      <c r="I316" s="96">
        <v>379.32</v>
      </c>
      <c r="J316" s="97">
        <v>364.73</v>
      </c>
      <c r="K316" s="98">
        <v>379.32</v>
      </c>
    </row>
    <row r="317" spans="1:11" ht="16.5" hidden="1" thickTop="1" thickBot="1" x14ac:dyDescent="0.3">
      <c r="A317" s="90" t="s">
        <v>582</v>
      </c>
      <c r="B317" s="91" t="s">
        <v>583</v>
      </c>
      <c r="C317" s="91" t="s">
        <v>6</v>
      </c>
      <c r="D317" s="92">
        <v>1593</v>
      </c>
      <c r="E317" s="90">
        <v>0.5</v>
      </c>
      <c r="F317" s="93">
        <f t="shared" si="14"/>
        <v>796.5</v>
      </c>
      <c r="G317" s="94">
        <f t="shared" si="12"/>
        <v>127.44</v>
      </c>
      <c r="H317" s="95">
        <f t="shared" si="13"/>
        <v>923.94</v>
      </c>
      <c r="I317" s="96">
        <v>3843.59</v>
      </c>
      <c r="J317" s="97">
        <v>4037.53</v>
      </c>
      <c r="K317" s="98">
        <v>3226.5</v>
      </c>
    </row>
    <row r="318" spans="1:11" ht="16.5" hidden="1" thickTop="1" thickBot="1" x14ac:dyDescent="0.3">
      <c r="A318" s="90" t="s">
        <v>584</v>
      </c>
      <c r="B318" s="91" t="s">
        <v>585</v>
      </c>
      <c r="C318" s="91" t="s">
        <v>37</v>
      </c>
      <c r="D318" s="92">
        <v>865</v>
      </c>
      <c r="E318" s="90">
        <v>0.94</v>
      </c>
      <c r="F318" s="93">
        <f t="shared" si="14"/>
        <v>813.09999999999991</v>
      </c>
      <c r="G318" s="94">
        <f t="shared" si="12"/>
        <v>130.09599999999998</v>
      </c>
      <c r="H318" s="95">
        <f t="shared" si="13"/>
        <v>943.2</v>
      </c>
      <c r="I318" s="96">
        <v>1204.08</v>
      </c>
      <c r="J318" s="97">
        <v>1041.03</v>
      </c>
      <c r="K318" s="98">
        <v>1091.2</v>
      </c>
    </row>
    <row r="319" spans="1:11" ht="16.5" hidden="1" thickTop="1" thickBot="1" x14ac:dyDescent="0.3">
      <c r="A319" s="90" t="s">
        <v>101</v>
      </c>
      <c r="B319" s="91" t="s">
        <v>586</v>
      </c>
      <c r="C319" s="91" t="s">
        <v>6</v>
      </c>
      <c r="D319" s="92">
        <v>1719</v>
      </c>
      <c r="E319" s="90">
        <v>0.5</v>
      </c>
      <c r="F319" s="93">
        <f t="shared" si="14"/>
        <v>859.5</v>
      </c>
      <c r="G319" s="94">
        <f t="shared" si="12"/>
        <v>137.52000000000001</v>
      </c>
      <c r="H319" s="95">
        <f t="shared" si="13"/>
        <v>997.02</v>
      </c>
      <c r="I319" s="96">
        <v>2612.19</v>
      </c>
      <c r="J319" s="97">
        <v>2745.66</v>
      </c>
      <c r="K319" s="98">
        <v>2383.39</v>
      </c>
    </row>
    <row r="320" spans="1:11" ht="16.5" hidden="1" thickTop="1" thickBot="1" x14ac:dyDescent="0.3">
      <c r="A320" s="90" t="s">
        <v>370</v>
      </c>
      <c r="B320" s="91" t="s">
        <v>587</v>
      </c>
      <c r="C320" s="91" t="s">
        <v>6</v>
      </c>
      <c r="D320" s="92">
        <v>456</v>
      </c>
      <c r="E320" s="90">
        <v>0.5</v>
      </c>
      <c r="F320" s="93">
        <f t="shared" si="14"/>
        <v>228</v>
      </c>
      <c r="G320" s="94">
        <f t="shared" si="12"/>
        <v>36.480000000000004</v>
      </c>
      <c r="H320" s="95">
        <f t="shared" si="13"/>
        <v>264.48</v>
      </c>
      <c r="I320" s="96">
        <v>650.62</v>
      </c>
      <c r="J320" s="97">
        <v>680.88</v>
      </c>
      <c r="K320" s="98">
        <v>716.19</v>
      </c>
    </row>
    <row r="321" spans="1:11" ht="16.5" hidden="1" thickTop="1" thickBot="1" x14ac:dyDescent="0.3">
      <c r="A321" s="90" t="s">
        <v>418</v>
      </c>
      <c r="B321" s="91" t="s">
        <v>588</v>
      </c>
      <c r="C321" s="91" t="s">
        <v>37</v>
      </c>
      <c r="D321" s="92">
        <v>458</v>
      </c>
      <c r="E321" s="90">
        <v>0.56999999999999995</v>
      </c>
      <c r="F321" s="93">
        <f t="shared" si="14"/>
        <v>261.06</v>
      </c>
      <c r="G321" s="94">
        <f t="shared" si="12"/>
        <v>41.769600000000004</v>
      </c>
      <c r="H321" s="95">
        <f t="shared" si="13"/>
        <v>302.83</v>
      </c>
      <c r="I321" s="96">
        <v>1540.71</v>
      </c>
      <c r="J321" s="97">
        <v>1621.54</v>
      </c>
      <c r="K321" s="98">
        <v>1702.36</v>
      </c>
    </row>
    <row r="322" spans="1:11" ht="16.5" hidden="1" thickTop="1" thickBot="1" x14ac:dyDescent="0.3">
      <c r="A322" s="90" t="s">
        <v>589</v>
      </c>
      <c r="B322" s="91" t="s">
        <v>590</v>
      </c>
      <c r="C322" s="91" t="s">
        <v>6</v>
      </c>
      <c r="D322" s="92">
        <v>507</v>
      </c>
      <c r="E322" s="90">
        <v>0.6</v>
      </c>
      <c r="F322" s="93">
        <f t="shared" si="14"/>
        <v>304.2</v>
      </c>
      <c r="G322" s="94">
        <f t="shared" si="12"/>
        <v>48.671999999999997</v>
      </c>
      <c r="H322" s="95">
        <f t="shared" si="13"/>
        <v>352.87</v>
      </c>
      <c r="I322" s="96">
        <v>1711.43</v>
      </c>
      <c r="J322" s="97">
        <v>1800.92</v>
      </c>
      <c r="K322" s="98">
        <v>1890.4</v>
      </c>
    </row>
    <row r="323" spans="1:11" ht="16.5" hidden="1" thickTop="1" thickBot="1" x14ac:dyDescent="0.3">
      <c r="A323" s="90" t="s">
        <v>591</v>
      </c>
      <c r="B323" s="91" t="s">
        <v>592</v>
      </c>
      <c r="C323" s="91" t="s">
        <v>37</v>
      </c>
      <c r="D323" s="92">
        <v>873</v>
      </c>
      <c r="E323" s="90">
        <v>0.55000000000000004</v>
      </c>
      <c r="F323" s="93">
        <f t="shared" si="14"/>
        <v>480.15000000000003</v>
      </c>
      <c r="G323" s="94">
        <f t="shared" si="12"/>
        <v>76.824000000000012</v>
      </c>
      <c r="H323" s="95">
        <f t="shared" si="13"/>
        <v>556.97</v>
      </c>
      <c r="I323" s="96">
        <v>2065.87</v>
      </c>
      <c r="J323" s="97">
        <v>1650.76</v>
      </c>
      <c r="K323" s="98">
        <v>1737.65</v>
      </c>
    </row>
    <row r="324" spans="1:11" ht="16.5" hidden="1" thickTop="1" thickBot="1" x14ac:dyDescent="0.3">
      <c r="A324" s="90" t="s">
        <v>593</v>
      </c>
      <c r="B324" s="91" t="s">
        <v>594</v>
      </c>
      <c r="C324" s="91" t="s">
        <v>37</v>
      </c>
      <c r="D324" s="92">
        <v>1855</v>
      </c>
      <c r="E324" s="90">
        <v>0.5</v>
      </c>
      <c r="F324" s="93">
        <f t="shared" si="14"/>
        <v>927.5</v>
      </c>
      <c r="G324" s="94">
        <f t="shared" si="12"/>
        <v>148.4</v>
      </c>
      <c r="H324" s="95">
        <f t="shared" si="13"/>
        <v>1075.9000000000001</v>
      </c>
      <c r="I324" s="96">
        <v>4497.26</v>
      </c>
      <c r="J324" s="97">
        <v>3904.44</v>
      </c>
      <c r="K324" s="98">
        <v>4108.8599999999997</v>
      </c>
    </row>
    <row r="325" spans="1:11" ht="16.5" hidden="1" thickTop="1" thickBot="1" x14ac:dyDescent="0.3">
      <c r="A325" s="90" t="s">
        <v>595</v>
      </c>
      <c r="B325" s="91" t="s">
        <v>596</v>
      </c>
      <c r="C325" s="91" t="s">
        <v>6</v>
      </c>
      <c r="D325" s="92">
        <v>704</v>
      </c>
      <c r="E325" s="90">
        <v>0.65</v>
      </c>
      <c r="F325" s="93">
        <f t="shared" si="14"/>
        <v>457.6</v>
      </c>
      <c r="G325" s="94">
        <f t="shared" si="12"/>
        <v>73.216000000000008</v>
      </c>
      <c r="H325" s="95">
        <f t="shared" si="13"/>
        <v>530.82000000000005</v>
      </c>
      <c r="I325" s="96">
        <v>743.14</v>
      </c>
      <c r="J325" s="97">
        <v>639.66999999999996</v>
      </c>
      <c r="K325" s="98">
        <v>667.89</v>
      </c>
    </row>
    <row r="326" spans="1:11" ht="16.5" hidden="1" thickTop="1" thickBot="1" x14ac:dyDescent="0.3">
      <c r="A326" s="90" t="s">
        <v>597</v>
      </c>
      <c r="B326" s="91" t="s">
        <v>598</v>
      </c>
      <c r="C326" s="91" t="s">
        <v>37</v>
      </c>
      <c r="D326" s="92">
        <v>1785</v>
      </c>
      <c r="E326" s="90">
        <v>0.56000000000000005</v>
      </c>
      <c r="F326" s="93">
        <f t="shared" si="14"/>
        <v>999.60000000000014</v>
      </c>
      <c r="G326" s="94">
        <f t="shared" si="12"/>
        <v>159.93600000000004</v>
      </c>
      <c r="H326" s="95">
        <f t="shared" si="13"/>
        <v>1159.54</v>
      </c>
      <c r="I326" s="96">
        <v>5217.91</v>
      </c>
      <c r="J326" s="97">
        <v>5480</v>
      </c>
      <c r="K326" s="98">
        <v>5765.91</v>
      </c>
    </row>
    <row r="327" spans="1:11" ht="16.5" hidden="1" thickTop="1" thickBot="1" x14ac:dyDescent="0.3">
      <c r="A327" s="90" t="s">
        <v>597</v>
      </c>
      <c r="B327" s="91" t="s">
        <v>599</v>
      </c>
      <c r="C327" s="91" t="s">
        <v>38</v>
      </c>
      <c r="D327" s="92">
        <v>1500</v>
      </c>
      <c r="E327" s="90">
        <v>2.84</v>
      </c>
      <c r="F327" s="93">
        <f t="shared" si="14"/>
        <v>4260</v>
      </c>
      <c r="G327" s="94">
        <f t="shared" ref="G327:G377" si="15">F327*0.16</f>
        <v>681.6</v>
      </c>
      <c r="H327" s="95">
        <f t="shared" ref="H327:H377" si="16">ROUND(F327+G327,2)</f>
        <v>4941.6000000000004</v>
      </c>
      <c r="I327" s="96">
        <v>3828</v>
      </c>
      <c r="J327" s="97">
        <v>4026.86</v>
      </c>
      <c r="K327" s="98">
        <v>4225.71</v>
      </c>
    </row>
    <row r="328" spans="1:11" ht="16.5" hidden="1" thickTop="1" thickBot="1" x14ac:dyDescent="0.3">
      <c r="A328" s="90" t="s">
        <v>342</v>
      </c>
      <c r="B328" s="91" t="s">
        <v>600</v>
      </c>
      <c r="C328" s="91" t="s">
        <v>38</v>
      </c>
      <c r="D328" s="92">
        <v>386</v>
      </c>
      <c r="E328" s="90">
        <v>1.31</v>
      </c>
      <c r="F328" s="93">
        <f t="shared" ref="F328:F377" si="17">D328*E328</f>
        <v>505.66</v>
      </c>
      <c r="G328" s="94">
        <f t="shared" si="15"/>
        <v>80.905600000000007</v>
      </c>
      <c r="H328" s="95">
        <f t="shared" si="16"/>
        <v>586.57000000000005</v>
      </c>
      <c r="I328" s="96">
        <v>465.67</v>
      </c>
      <c r="J328" s="97">
        <v>487.03</v>
      </c>
      <c r="K328" s="98">
        <v>388.77</v>
      </c>
    </row>
    <row r="329" spans="1:11" ht="16.5" hidden="1" thickTop="1" thickBot="1" x14ac:dyDescent="0.3">
      <c r="A329" s="90" t="s">
        <v>489</v>
      </c>
      <c r="B329" s="91" t="s">
        <v>601</v>
      </c>
      <c r="C329" s="91" t="s">
        <v>36</v>
      </c>
      <c r="D329" s="92">
        <v>1589</v>
      </c>
      <c r="E329" s="90">
        <v>1</v>
      </c>
      <c r="F329" s="93">
        <f t="shared" si="17"/>
        <v>1589</v>
      </c>
      <c r="G329" s="94">
        <f t="shared" si="15"/>
        <v>254.24</v>
      </c>
      <c r="H329" s="95">
        <f t="shared" si="16"/>
        <v>1843.24</v>
      </c>
      <c r="I329" s="96">
        <v>4810.8599999999997</v>
      </c>
      <c r="J329" s="97">
        <v>0</v>
      </c>
      <c r="K329" s="98">
        <v>0</v>
      </c>
    </row>
    <row r="330" spans="1:11" ht="16.5" hidden="1" thickTop="1" thickBot="1" x14ac:dyDescent="0.3">
      <c r="A330" s="90" t="s">
        <v>602</v>
      </c>
      <c r="B330" s="91" t="s">
        <v>603</v>
      </c>
      <c r="C330" s="91" t="s">
        <v>6</v>
      </c>
      <c r="D330" s="92">
        <v>429</v>
      </c>
      <c r="E330" s="90">
        <v>2.77</v>
      </c>
      <c r="F330" s="93">
        <f t="shared" si="17"/>
        <v>1188.33</v>
      </c>
      <c r="G330" s="94">
        <f t="shared" si="15"/>
        <v>190.1328</v>
      </c>
      <c r="H330" s="95">
        <f t="shared" si="16"/>
        <v>1378.46</v>
      </c>
      <c r="I330" s="96">
        <v>985.33</v>
      </c>
      <c r="J330" s="97">
        <v>854.37</v>
      </c>
      <c r="K330" s="98">
        <v>898.02</v>
      </c>
    </row>
    <row r="331" spans="1:11" ht="16.5" hidden="1" thickTop="1" thickBot="1" x14ac:dyDescent="0.3">
      <c r="A331" s="90" t="s">
        <v>424</v>
      </c>
      <c r="B331" s="91" t="s">
        <v>604</v>
      </c>
      <c r="C331" s="91" t="s">
        <v>38</v>
      </c>
      <c r="D331" s="92">
        <v>717</v>
      </c>
      <c r="E331" s="90">
        <v>0.94</v>
      </c>
      <c r="F331" s="93">
        <f t="shared" si="17"/>
        <v>673.98</v>
      </c>
      <c r="G331" s="94">
        <f t="shared" si="15"/>
        <v>107.83680000000001</v>
      </c>
      <c r="H331" s="95">
        <f t="shared" si="16"/>
        <v>781.82</v>
      </c>
      <c r="I331" s="96">
        <v>1497.1</v>
      </c>
      <c r="J331" s="97">
        <v>1196.0899999999999</v>
      </c>
      <c r="K331" s="98">
        <v>1037.67</v>
      </c>
    </row>
    <row r="332" spans="1:11" ht="16.5" hidden="1" thickTop="1" thickBot="1" x14ac:dyDescent="0.3">
      <c r="A332" s="90" t="s">
        <v>605</v>
      </c>
      <c r="B332" s="91" t="s">
        <v>606</v>
      </c>
      <c r="C332" s="91" t="s">
        <v>6</v>
      </c>
      <c r="D332" s="92">
        <v>446</v>
      </c>
      <c r="E332" s="90">
        <v>0.5</v>
      </c>
      <c r="F332" s="93">
        <f t="shared" si="17"/>
        <v>223</v>
      </c>
      <c r="G332" s="94">
        <f t="shared" si="15"/>
        <v>35.68</v>
      </c>
      <c r="H332" s="95">
        <f t="shared" si="16"/>
        <v>258.68</v>
      </c>
      <c r="I332" s="96">
        <v>1107.1500000000001</v>
      </c>
      <c r="J332" s="97">
        <v>959.53</v>
      </c>
      <c r="K332" s="98">
        <v>831.59</v>
      </c>
    </row>
    <row r="333" spans="1:11" ht="16.5" hidden="1" thickTop="1" thickBot="1" x14ac:dyDescent="0.3">
      <c r="A333" s="90" t="s">
        <v>607</v>
      </c>
      <c r="B333" s="91" t="s">
        <v>189</v>
      </c>
      <c r="C333" s="91" t="s">
        <v>36</v>
      </c>
      <c r="D333" s="92">
        <v>583</v>
      </c>
      <c r="E333" s="90">
        <v>0.52</v>
      </c>
      <c r="F333" s="93">
        <f t="shared" si="17"/>
        <v>303.16000000000003</v>
      </c>
      <c r="G333" s="94">
        <f t="shared" si="15"/>
        <v>48.505600000000008</v>
      </c>
      <c r="H333" s="95">
        <f t="shared" si="16"/>
        <v>351.67</v>
      </c>
      <c r="I333" s="96">
        <v>1961.21</v>
      </c>
      <c r="J333" s="97">
        <v>2064.1</v>
      </c>
      <c r="K333" s="98">
        <v>2166.98</v>
      </c>
    </row>
    <row r="334" spans="1:11" ht="16.5" hidden="1" thickTop="1" thickBot="1" x14ac:dyDescent="0.3">
      <c r="A334" s="90" t="s">
        <v>440</v>
      </c>
      <c r="B334" s="91" t="s">
        <v>608</v>
      </c>
      <c r="C334" s="91" t="s">
        <v>6</v>
      </c>
      <c r="D334" s="92">
        <v>400</v>
      </c>
      <c r="E334" s="90">
        <v>0.61</v>
      </c>
      <c r="F334" s="93">
        <f t="shared" si="17"/>
        <v>244</v>
      </c>
      <c r="G334" s="94">
        <f t="shared" si="15"/>
        <v>39.04</v>
      </c>
      <c r="H334" s="95">
        <f t="shared" si="16"/>
        <v>283.04000000000002</v>
      </c>
      <c r="I334" s="96">
        <v>844.48</v>
      </c>
      <c r="J334" s="97">
        <v>672.05</v>
      </c>
      <c r="K334" s="98">
        <v>707.42</v>
      </c>
    </row>
    <row r="335" spans="1:11" ht="16.5" hidden="1" thickTop="1" thickBot="1" x14ac:dyDescent="0.3">
      <c r="A335" s="90" t="s">
        <v>609</v>
      </c>
      <c r="B335" s="91" t="s">
        <v>610</v>
      </c>
      <c r="C335" s="91" t="s">
        <v>36</v>
      </c>
      <c r="D335" s="92">
        <v>437</v>
      </c>
      <c r="E335" s="90">
        <v>0.68</v>
      </c>
      <c r="F335" s="93">
        <f t="shared" si="17"/>
        <v>297.16000000000003</v>
      </c>
      <c r="G335" s="94">
        <f t="shared" si="15"/>
        <v>47.545600000000007</v>
      </c>
      <c r="H335" s="95">
        <f t="shared" si="16"/>
        <v>344.71</v>
      </c>
      <c r="I335" s="96">
        <v>1079.74</v>
      </c>
      <c r="J335" s="97">
        <v>1132.76</v>
      </c>
      <c r="K335" s="98">
        <v>1190.6099999999999</v>
      </c>
    </row>
    <row r="336" spans="1:11" ht="16.5" hidden="1" thickTop="1" thickBot="1" x14ac:dyDescent="0.3">
      <c r="A336" s="90" t="s">
        <v>342</v>
      </c>
      <c r="B336" s="91" t="s">
        <v>611</v>
      </c>
      <c r="C336" s="91" t="s">
        <v>38</v>
      </c>
      <c r="D336" s="92">
        <v>422</v>
      </c>
      <c r="E336" s="90">
        <v>0.53</v>
      </c>
      <c r="F336" s="93">
        <f t="shared" si="17"/>
        <v>223.66000000000003</v>
      </c>
      <c r="G336" s="94">
        <f t="shared" si="15"/>
        <v>35.785600000000002</v>
      </c>
      <c r="H336" s="95">
        <f t="shared" si="16"/>
        <v>259.45</v>
      </c>
      <c r="I336" s="96">
        <v>655.96</v>
      </c>
      <c r="J336" s="97">
        <v>521.04</v>
      </c>
      <c r="K336" s="98">
        <v>414.04</v>
      </c>
    </row>
    <row r="337" spans="1:11" ht="16.5" hidden="1" thickTop="1" thickBot="1" x14ac:dyDescent="0.3">
      <c r="A337" s="90" t="s">
        <v>612</v>
      </c>
      <c r="B337" s="91" t="s">
        <v>613</v>
      </c>
      <c r="C337" s="91" t="s">
        <v>6</v>
      </c>
      <c r="D337" s="92">
        <v>603</v>
      </c>
      <c r="E337" s="90">
        <v>0.5</v>
      </c>
      <c r="F337" s="93">
        <f t="shared" si="17"/>
        <v>301.5</v>
      </c>
      <c r="G337" s="94">
        <f t="shared" si="15"/>
        <v>48.24</v>
      </c>
      <c r="H337" s="95">
        <f t="shared" si="16"/>
        <v>349.74</v>
      </c>
      <c r="I337" s="96">
        <v>2273.31</v>
      </c>
      <c r="J337" s="97">
        <v>1818.65</v>
      </c>
      <c r="K337" s="98">
        <v>1906.08</v>
      </c>
    </row>
    <row r="338" spans="1:11" ht="16.5" hidden="1" thickTop="1" thickBot="1" x14ac:dyDescent="0.3">
      <c r="A338" s="90" t="s">
        <v>440</v>
      </c>
      <c r="B338" s="91" t="s">
        <v>614</v>
      </c>
      <c r="C338" s="91" t="s">
        <v>6</v>
      </c>
      <c r="D338" s="92">
        <v>424</v>
      </c>
      <c r="E338" s="90">
        <v>0.59</v>
      </c>
      <c r="F338" s="93">
        <f t="shared" si="17"/>
        <v>250.16</v>
      </c>
      <c r="G338" s="94">
        <f t="shared" si="15"/>
        <v>40.025599999999997</v>
      </c>
      <c r="H338" s="95">
        <f t="shared" si="16"/>
        <v>290.19</v>
      </c>
      <c r="I338" s="96">
        <v>983.68</v>
      </c>
      <c r="J338" s="97">
        <v>786.94</v>
      </c>
      <c r="K338" s="98">
        <v>627.67999999999995</v>
      </c>
    </row>
    <row r="339" spans="1:11" ht="16.5" hidden="1" thickTop="1" thickBot="1" x14ac:dyDescent="0.3">
      <c r="A339" s="90" t="s">
        <v>413</v>
      </c>
      <c r="B339" s="91" t="s">
        <v>615</v>
      </c>
      <c r="C339" s="91" t="s">
        <v>37</v>
      </c>
      <c r="D339" s="92">
        <v>835</v>
      </c>
      <c r="E339" s="90">
        <v>0.77</v>
      </c>
      <c r="F339" s="93">
        <f t="shared" si="17"/>
        <v>642.95000000000005</v>
      </c>
      <c r="G339" s="94">
        <f t="shared" si="15"/>
        <v>102.87200000000001</v>
      </c>
      <c r="H339" s="95">
        <f t="shared" si="16"/>
        <v>745.82</v>
      </c>
      <c r="I339" s="96">
        <v>2334.33</v>
      </c>
      <c r="J339" s="97">
        <v>2029.85</v>
      </c>
      <c r="K339" s="98">
        <v>1762.28</v>
      </c>
    </row>
    <row r="340" spans="1:11" ht="16.5" hidden="1" thickTop="1" thickBot="1" x14ac:dyDescent="0.3">
      <c r="A340" s="90" t="s">
        <v>292</v>
      </c>
      <c r="B340" s="91" t="s">
        <v>616</v>
      </c>
      <c r="C340" s="91" t="s">
        <v>38</v>
      </c>
      <c r="D340" s="92">
        <v>388</v>
      </c>
      <c r="E340" s="90">
        <v>0.64</v>
      </c>
      <c r="F340" s="93">
        <f t="shared" si="17"/>
        <v>248.32</v>
      </c>
      <c r="G340" s="94">
        <f t="shared" si="15"/>
        <v>39.731200000000001</v>
      </c>
      <c r="H340" s="95">
        <f t="shared" si="16"/>
        <v>288.05</v>
      </c>
      <c r="I340" s="96">
        <v>1224.22</v>
      </c>
      <c r="J340" s="97">
        <v>1288.42</v>
      </c>
      <c r="K340" s="98">
        <v>1117.21</v>
      </c>
    </row>
    <row r="341" spans="1:11" ht="16.5" hidden="1" thickTop="1" thickBot="1" x14ac:dyDescent="0.3">
      <c r="A341" s="90" t="s">
        <v>219</v>
      </c>
      <c r="B341" s="91" t="s">
        <v>617</v>
      </c>
      <c r="C341" s="91" t="s">
        <v>6</v>
      </c>
      <c r="D341" s="92">
        <v>434</v>
      </c>
      <c r="E341" s="90">
        <v>0.51</v>
      </c>
      <c r="F341" s="93">
        <f t="shared" si="17"/>
        <v>221.34</v>
      </c>
      <c r="G341" s="94">
        <f t="shared" si="15"/>
        <v>35.414400000000001</v>
      </c>
      <c r="H341" s="95">
        <f t="shared" si="16"/>
        <v>256.75</v>
      </c>
      <c r="I341" s="96">
        <v>271.86</v>
      </c>
      <c r="J341" s="97">
        <v>282.73</v>
      </c>
      <c r="K341" s="98">
        <v>293.61</v>
      </c>
    </row>
    <row r="342" spans="1:11" ht="16.5" hidden="1" thickTop="1" thickBot="1" x14ac:dyDescent="0.3">
      <c r="A342" s="90" t="s">
        <v>618</v>
      </c>
      <c r="B342" s="91" t="s">
        <v>619</v>
      </c>
      <c r="C342" s="91" t="s">
        <v>6</v>
      </c>
      <c r="D342" s="92">
        <v>1092</v>
      </c>
      <c r="E342" s="90">
        <v>0.5</v>
      </c>
      <c r="F342" s="93">
        <f t="shared" si="17"/>
        <v>546</v>
      </c>
      <c r="G342" s="94">
        <f t="shared" si="15"/>
        <v>87.36</v>
      </c>
      <c r="H342" s="95">
        <f t="shared" si="16"/>
        <v>633.36</v>
      </c>
      <c r="I342" s="96">
        <v>3635.49</v>
      </c>
      <c r="J342" s="97">
        <v>3825.99</v>
      </c>
      <c r="K342" s="98">
        <v>4016.5</v>
      </c>
    </row>
    <row r="343" spans="1:11" ht="16.5" hidden="1" thickTop="1" thickBot="1" x14ac:dyDescent="0.3">
      <c r="A343" s="90" t="s">
        <v>620</v>
      </c>
      <c r="B343" s="91" t="s">
        <v>621</v>
      </c>
      <c r="C343" s="91" t="s">
        <v>6</v>
      </c>
      <c r="D343" s="92">
        <v>414</v>
      </c>
      <c r="E343" s="90">
        <v>2.97</v>
      </c>
      <c r="F343" s="93">
        <f t="shared" si="17"/>
        <v>1229.5800000000002</v>
      </c>
      <c r="G343" s="94">
        <f t="shared" si="15"/>
        <v>196.73280000000003</v>
      </c>
      <c r="H343" s="95">
        <f t="shared" si="16"/>
        <v>1426.31</v>
      </c>
      <c r="I343" s="96">
        <v>1704.85</v>
      </c>
      <c r="J343" s="97">
        <v>1791.69</v>
      </c>
      <c r="K343" s="98">
        <v>1430.61</v>
      </c>
    </row>
    <row r="344" spans="1:11" ht="16.5" hidden="1" thickTop="1" thickBot="1" x14ac:dyDescent="0.3">
      <c r="A344" s="90" t="s">
        <v>317</v>
      </c>
      <c r="B344" s="91" t="s">
        <v>622</v>
      </c>
      <c r="C344" s="91" t="s">
        <v>6</v>
      </c>
      <c r="D344" s="92">
        <v>450</v>
      </c>
      <c r="E344" s="90">
        <v>2.36</v>
      </c>
      <c r="F344" s="93">
        <f t="shared" si="17"/>
        <v>1062</v>
      </c>
      <c r="G344" s="94">
        <f t="shared" si="15"/>
        <v>169.92000000000002</v>
      </c>
      <c r="H344" s="95">
        <f t="shared" si="16"/>
        <v>1231.92</v>
      </c>
      <c r="I344" s="96">
        <v>715.14</v>
      </c>
      <c r="J344" s="97">
        <v>749.9</v>
      </c>
      <c r="K344" s="98">
        <v>595.95000000000005</v>
      </c>
    </row>
    <row r="345" spans="1:11" ht="16.5" hidden="1" thickTop="1" thickBot="1" x14ac:dyDescent="0.3">
      <c r="A345" s="90" t="s">
        <v>623</v>
      </c>
      <c r="B345" s="91" t="s">
        <v>624</v>
      </c>
      <c r="C345" s="91" t="s">
        <v>6</v>
      </c>
      <c r="D345" s="92">
        <v>447</v>
      </c>
      <c r="E345" s="90">
        <v>0.7</v>
      </c>
      <c r="F345" s="93">
        <f t="shared" si="17"/>
        <v>312.89999999999998</v>
      </c>
      <c r="G345" s="94">
        <f t="shared" si="15"/>
        <v>50.064</v>
      </c>
      <c r="H345" s="95">
        <f t="shared" si="16"/>
        <v>362.96</v>
      </c>
      <c r="I345" s="96">
        <v>782.97</v>
      </c>
      <c r="J345" s="97">
        <v>818.83</v>
      </c>
      <c r="K345" s="98">
        <v>651.47</v>
      </c>
    </row>
    <row r="346" spans="1:11" ht="16.5" hidden="1" thickTop="1" thickBot="1" x14ac:dyDescent="0.3">
      <c r="A346" s="90" t="s">
        <v>424</v>
      </c>
      <c r="B346" s="91" t="s">
        <v>625</v>
      </c>
      <c r="C346" s="91" t="s">
        <v>6</v>
      </c>
      <c r="D346" s="92">
        <v>870</v>
      </c>
      <c r="E346" s="90">
        <v>0.71</v>
      </c>
      <c r="F346" s="93">
        <f t="shared" si="17"/>
        <v>617.69999999999993</v>
      </c>
      <c r="G346" s="94">
        <f t="shared" si="15"/>
        <v>98.831999999999994</v>
      </c>
      <c r="H346" s="95">
        <f t="shared" si="16"/>
        <v>716.53</v>
      </c>
      <c r="I346" s="96">
        <v>2331.25</v>
      </c>
      <c r="J346" s="97">
        <v>1861.16</v>
      </c>
      <c r="K346" s="98">
        <v>1957.1</v>
      </c>
    </row>
    <row r="347" spans="1:11" ht="16.5" hidden="1" thickTop="1" thickBot="1" x14ac:dyDescent="0.3">
      <c r="A347" s="90" t="s">
        <v>424</v>
      </c>
      <c r="B347" s="91" t="s">
        <v>626</v>
      </c>
      <c r="C347" s="91" t="s">
        <v>37</v>
      </c>
      <c r="D347" s="92">
        <v>396</v>
      </c>
      <c r="E347" s="90">
        <v>0.57999999999999996</v>
      </c>
      <c r="F347" s="93">
        <f t="shared" si="17"/>
        <v>229.67999999999998</v>
      </c>
      <c r="G347" s="94">
        <f t="shared" si="15"/>
        <v>36.748799999999996</v>
      </c>
      <c r="H347" s="95">
        <f t="shared" si="16"/>
        <v>266.43</v>
      </c>
      <c r="I347" s="96">
        <v>289.39999999999998</v>
      </c>
      <c r="J347" s="97">
        <v>302.55</v>
      </c>
      <c r="K347" s="98">
        <v>315.70999999999998</v>
      </c>
    </row>
    <row r="348" spans="1:11" ht="16.5" hidden="1" thickTop="1" thickBot="1" x14ac:dyDescent="0.3">
      <c r="A348" s="90" t="s">
        <v>627</v>
      </c>
      <c r="B348" s="91" t="s">
        <v>628</v>
      </c>
      <c r="C348" s="91" t="s">
        <v>37</v>
      </c>
      <c r="D348" s="92">
        <v>406</v>
      </c>
      <c r="E348" s="90">
        <v>0.73</v>
      </c>
      <c r="F348" s="93">
        <f t="shared" si="17"/>
        <v>296.38</v>
      </c>
      <c r="G348" s="94">
        <f t="shared" si="15"/>
        <v>47.4208</v>
      </c>
      <c r="H348" s="95">
        <f t="shared" si="16"/>
        <v>343.8</v>
      </c>
      <c r="I348" s="96">
        <v>1229.21</v>
      </c>
      <c r="J348" s="97">
        <v>1288.3</v>
      </c>
      <c r="K348" s="98">
        <v>1353.31</v>
      </c>
    </row>
    <row r="349" spans="1:11" ht="16.5" hidden="1" thickTop="1" thickBot="1" x14ac:dyDescent="0.3">
      <c r="A349" s="90" t="s">
        <v>584</v>
      </c>
      <c r="B349" s="91" t="s">
        <v>629</v>
      </c>
      <c r="C349" s="91" t="s">
        <v>6</v>
      </c>
      <c r="D349" s="92">
        <v>445</v>
      </c>
      <c r="E349" s="90">
        <v>2.0299999999999998</v>
      </c>
      <c r="F349" s="93">
        <f t="shared" si="17"/>
        <v>903.34999999999991</v>
      </c>
      <c r="G349" s="94">
        <f t="shared" si="15"/>
        <v>144.536</v>
      </c>
      <c r="H349" s="95">
        <f t="shared" si="16"/>
        <v>1047.8900000000001</v>
      </c>
      <c r="I349" s="96">
        <v>991.1</v>
      </c>
      <c r="J349" s="97">
        <v>1042.93</v>
      </c>
      <c r="K349" s="98">
        <v>1094.75</v>
      </c>
    </row>
    <row r="350" spans="1:11" ht="16.5" hidden="1" thickTop="1" thickBot="1" x14ac:dyDescent="0.3">
      <c r="A350" s="90" t="s">
        <v>382</v>
      </c>
      <c r="B350" s="91" t="s">
        <v>630</v>
      </c>
      <c r="C350" s="91" t="s">
        <v>6</v>
      </c>
      <c r="D350" s="92">
        <v>1310</v>
      </c>
      <c r="E350" s="90">
        <v>0.5</v>
      </c>
      <c r="F350" s="93">
        <f t="shared" si="17"/>
        <v>655</v>
      </c>
      <c r="G350" s="94">
        <f t="shared" si="15"/>
        <v>104.8</v>
      </c>
      <c r="H350" s="95">
        <f t="shared" si="16"/>
        <v>759.8</v>
      </c>
      <c r="I350" s="96">
        <v>1869.11</v>
      </c>
      <c r="J350" s="97">
        <v>0</v>
      </c>
      <c r="K350" s="98">
        <v>0</v>
      </c>
    </row>
    <row r="351" spans="1:11" ht="16.5" hidden="1" thickTop="1" thickBot="1" x14ac:dyDescent="0.3">
      <c r="A351" s="90" t="s">
        <v>324</v>
      </c>
      <c r="B351" s="91" t="s">
        <v>631</v>
      </c>
      <c r="C351" s="91" t="s">
        <v>6</v>
      </c>
      <c r="D351" s="92">
        <v>399</v>
      </c>
      <c r="E351" s="90">
        <v>2.52</v>
      </c>
      <c r="F351" s="93">
        <f t="shared" si="17"/>
        <v>1005.48</v>
      </c>
      <c r="G351" s="94">
        <f t="shared" si="15"/>
        <v>160.8768</v>
      </c>
      <c r="H351" s="95">
        <f t="shared" si="16"/>
        <v>1166.3599999999999</v>
      </c>
      <c r="I351" s="96">
        <v>712.77</v>
      </c>
      <c r="J351" s="97">
        <v>567.58000000000004</v>
      </c>
      <c r="K351" s="98">
        <v>492.78</v>
      </c>
    </row>
    <row r="352" spans="1:11" ht="16.5" hidden="1" thickTop="1" thickBot="1" x14ac:dyDescent="0.3">
      <c r="A352" s="90" t="s">
        <v>632</v>
      </c>
      <c r="B352" s="91" t="s">
        <v>633</v>
      </c>
      <c r="C352" s="91" t="s">
        <v>37</v>
      </c>
      <c r="D352" s="92">
        <v>627</v>
      </c>
      <c r="E352" s="90">
        <v>2.79</v>
      </c>
      <c r="F352" s="93">
        <f t="shared" si="17"/>
        <v>1749.33</v>
      </c>
      <c r="G352" s="94">
        <f t="shared" si="15"/>
        <v>279.89280000000002</v>
      </c>
      <c r="H352" s="95">
        <f t="shared" si="16"/>
        <v>2029.22</v>
      </c>
      <c r="I352" s="96">
        <v>1527.37</v>
      </c>
      <c r="J352" s="97">
        <v>1216.8599999999999</v>
      </c>
      <c r="K352" s="98">
        <v>1057.4100000000001</v>
      </c>
    </row>
    <row r="353" spans="1:11" ht="16.5" hidden="1" thickTop="1" thickBot="1" x14ac:dyDescent="0.3">
      <c r="A353" s="90" t="s">
        <v>634</v>
      </c>
      <c r="B353" s="91" t="s">
        <v>635</v>
      </c>
      <c r="C353" s="91" t="s">
        <v>6</v>
      </c>
      <c r="D353" s="92">
        <v>401</v>
      </c>
      <c r="E353" s="90">
        <v>1.89</v>
      </c>
      <c r="F353" s="93">
        <f t="shared" si="17"/>
        <v>757.89</v>
      </c>
      <c r="G353" s="94">
        <f t="shared" si="15"/>
        <v>121.2624</v>
      </c>
      <c r="H353" s="95">
        <f t="shared" si="16"/>
        <v>879.15</v>
      </c>
      <c r="I353" s="96">
        <v>1330.36</v>
      </c>
      <c r="J353" s="97">
        <v>1396.65</v>
      </c>
      <c r="K353" s="98">
        <v>1467.37</v>
      </c>
    </row>
    <row r="354" spans="1:11" ht="16.5" hidden="1" thickTop="1" thickBot="1" x14ac:dyDescent="0.3">
      <c r="A354" s="90" t="s">
        <v>636</v>
      </c>
      <c r="B354" s="91" t="s">
        <v>637</v>
      </c>
      <c r="C354" s="91" t="s">
        <v>38</v>
      </c>
      <c r="D354" s="92">
        <v>419</v>
      </c>
      <c r="E354" s="90">
        <v>0.52</v>
      </c>
      <c r="F354" s="93">
        <f t="shared" si="17"/>
        <v>217.88</v>
      </c>
      <c r="G354" s="94">
        <f t="shared" si="15"/>
        <v>34.860799999999998</v>
      </c>
      <c r="H354" s="95">
        <f t="shared" si="16"/>
        <v>252.74</v>
      </c>
      <c r="I354" s="96">
        <v>520.05999999999995</v>
      </c>
      <c r="J354" s="97">
        <v>543.28</v>
      </c>
      <c r="K354" s="98">
        <v>571.14</v>
      </c>
    </row>
    <row r="355" spans="1:11" ht="16.5" hidden="1" thickTop="1" thickBot="1" x14ac:dyDescent="0.3">
      <c r="A355" s="90" t="s">
        <v>457</v>
      </c>
      <c r="B355" s="91" t="s">
        <v>638</v>
      </c>
      <c r="C355" s="91" t="s">
        <v>6</v>
      </c>
      <c r="D355" s="92">
        <v>398</v>
      </c>
      <c r="E355" s="90">
        <v>1.58</v>
      </c>
      <c r="F355" s="93">
        <f t="shared" si="17"/>
        <v>628.84</v>
      </c>
      <c r="G355" s="94">
        <f t="shared" si="15"/>
        <v>100.6144</v>
      </c>
      <c r="H355" s="95">
        <f t="shared" si="16"/>
        <v>729.45</v>
      </c>
      <c r="I355" s="96">
        <v>1094.18</v>
      </c>
      <c r="J355" s="97">
        <v>1146.29</v>
      </c>
      <c r="K355" s="98">
        <v>1204.18</v>
      </c>
    </row>
    <row r="356" spans="1:11" ht="16.5" hidden="1" thickTop="1" thickBot="1" x14ac:dyDescent="0.3">
      <c r="A356" s="90" t="s">
        <v>489</v>
      </c>
      <c r="B356" s="91" t="s">
        <v>639</v>
      </c>
      <c r="C356" s="91" t="s">
        <v>37</v>
      </c>
      <c r="D356" s="92">
        <v>1346</v>
      </c>
      <c r="E356" s="90">
        <v>2.72</v>
      </c>
      <c r="F356" s="93">
        <f t="shared" si="17"/>
        <v>3661.1200000000003</v>
      </c>
      <c r="G356" s="94">
        <f t="shared" si="15"/>
        <v>585.77920000000006</v>
      </c>
      <c r="H356" s="95">
        <f t="shared" si="16"/>
        <v>4246.8999999999996</v>
      </c>
      <c r="I356" s="96">
        <v>1795.56</v>
      </c>
      <c r="J356" s="97">
        <v>1873.63</v>
      </c>
      <c r="K356" s="98">
        <v>1971.22</v>
      </c>
    </row>
    <row r="357" spans="1:11" ht="16.5" hidden="1" thickTop="1" thickBot="1" x14ac:dyDescent="0.3">
      <c r="A357" s="90" t="s">
        <v>101</v>
      </c>
      <c r="B357" s="91" t="s">
        <v>85</v>
      </c>
      <c r="C357" s="91" t="s">
        <v>37</v>
      </c>
      <c r="D357" s="92">
        <v>407</v>
      </c>
      <c r="E357" s="90">
        <v>0.71</v>
      </c>
      <c r="F357" s="93">
        <f t="shared" si="17"/>
        <v>288.96999999999997</v>
      </c>
      <c r="G357" s="94">
        <f t="shared" si="15"/>
        <v>46.235199999999999</v>
      </c>
      <c r="H357" s="95">
        <f t="shared" si="16"/>
        <v>335.21</v>
      </c>
      <c r="I357" s="96">
        <v>1647.7</v>
      </c>
      <c r="J357" s="97">
        <v>1729.27</v>
      </c>
      <c r="K357" s="98">
        <v>1816.28</v>
      </c>
    </row>
    <row r="358" spans="1:11" ht="16.5" hidden="1" thickTop="1" thickBot="1" x14ac:dyDescent="0.3">
      <c r="A358" s="90" t="s">
        <v>640</v>
      </c>
      <c r="B358" s="91" t="s">
        <v>641</v>
      </c>
      <c r="C358" s="91" t="s">
        <v>6</v>
      </c>
      <c r="D358" s="92">
        <v>927</v>
      </c>
      <c r="E358" s="90">
        <v>0.64</v>
      </c>
      <c r="F358" s="93">
        <f t="shared" si="17"/>
        <v>593.28</v>
      </c>
      <c r="G358" s="94">
        <f t="shared" si="15"/>
        <v>94.924799999999991</v>
      </c>
      <c r="H358" s="95">
        <f t="shared" si="16"/>
        <v>688.2</v>
      </c>
      <c r="I358" s="96">
        <v>2516.25</v>
      </c>
      <c r="J358" s="97">
        <v>2638.99</v>
      </c>
      <c r="K358" s="98">
        <v>2107.1</v>
      </c>
    </row>
    <row r="359" spans="1:11" ht="16.5" hidden="1" thickTop="1" thickBot="1" x14ac:dyDescent="0.3">
      <c r="A359" s="90" t="s">
        <v>382</v>
      </c>
      <c r="B359" s="91" t="s">
        <v>276</v>
      </c>
      <c r="C359" s="91" t="s">
        <v>37</v>
      </c>
      <c r="D359" s="92">
        <v>448</v>
      </c>
      <c r="E359" s="90">
        <v>0.51</v>
      </c>
      <c r="F359" s="93">
        <f t="shared" si="17"/>
        <v>228.48000000000002</v>
      </c>
      <c r="G359" s="94">
        <f t="shared" si="15"/>
        <v>36.556800000000003</v>
      </c>
      <c r="H359" s="95">
        <f t="shared" si="16"/>
        <v>265.04000000000002</v>
      </c>
      <c r="I359" s="96">
        <v>1439.51</v>
      </c>
      <c r="J359" s="97">
        <v>1513.72</v>
      </c>
      <c r="K359" s="98">
        <v>1315.84</v>
      </c>
    </row>
    <row r="360" spans="1:11" ht="16.5" hidden="1" thickTop="1" thickBot="1" x14ac:dyDescent="0.3">
      <c r="A360" s="90" t="s">
        <v>399</v>
      </c>
      <c r="B360" s="91" t="s">
        <v>642</v>
      </c>
      <c r="C360" s="91" t="s">
        <v>36</v>
      </c>
      <c r="D360" s="92">
        <v>1249</v>
      </c>
      <c r="E360" s="90">
        <v>1.9</v>
      </c>
      <c r="F360" s="93">
        <f t="shared" si="17"/>
        <v>2373.1</v>
      </c>
      <c r="G360" s="94">
        <f t="shared" si="15"/>
        <v>379.69599999999997</v>
      </c>
      <c r="H360" s="95">
        <f t="shared" si="16"/>
        <v>2752.8</v>
      </c>
      <c r="I360" s="96">
        <v>1897.98</v>
      </c>
      <c r="J360" s="97">
        <v>1994.96</v>
      </c>
      <c r="K360" s="98">
        <v>1593.2</v>
      </c>
    </row>
    <row r="361" spans="1:11" ht="16.5" hidden="1" thickTop="1" thickBot="1" x14ac:dyDescent="0.3">
      <c r="A361" s="90" t="s">
        <v>643</v>
      </c>
      <c r="B361" s="91" t="s">
        <v>644</v>
      </c>
      <c r="C361" s="91" t="s">
        <v>37</v>
      </c>
      <c r="D361" s="92">
        <v>1755</v>
      </c>
      <c r="E361" s="90">
        <v>0.5</v>
      </c>
      <c r="F361" s="93">
        <f t="shared" si="17"/>
        <v>877.5</v>
      </c>
      <c r="G361" s="94">
        <f t="shared" si="15"/>
        <v>140.4</v>
      </c>
      <c r="H361" s="95">
        <f t="shared" si="16"/>
        <v>1017.9</v>
      </c>
      <c r="I361" s="96">
        <v>5333.8</v>
      </c>
      <c r="J361" s="97">
        <v>4267.04</v>
      </c>
      <c r="K361" s="98">
        <v>0</v>
      </c>
    </row>
    <row r="362" spans="1:11" ht="16.5" hidden="1" thickTop="1" thickBot="1" x14ac:dyDescent="0.3">
      <c r="A362" s="90" t="s">
        <v>337</v>
      </c>
      <c r="B362" s="91" t="s">
        <v>645</v>
      </c>
      <c r="C362" s="91" t="s">
        <v>37</v>
      </c>
      <c r="D362" s="92">
        <v>385</v>
      </c>
      <c r="E362" s="90">
        <v>1.55</v>
      </c>
      <c r="F362" s="93">
        <f t="shared" si="17"/>
        <v>596.75</v>
      </c>
      <c r="G362" s="94">
        <f t="shared" si="15"/>
        <v>95.48</v>
      </c>
      <c r="H362" s="95">
        <f t="shared" si="16"/>
        <v>692.23</v>
      </c>
      <c r="I362" s="96">
        <v>625.24</v>
      </c>
      <c r="J362" s="97">
        <v>496.84</v>
      </c>
      <c r="K362" s="98">
        <v>519.16999999999996</v>
      </c>
    </row>
    <row r="363" spans="1:11" ht="16.5" hidden="1" thickTop="1" thickBot="1" x14ac:dyDescent="0.3">
      <c r="A363" s="90" t="s">
        <v>646</v>
      </c>
      <c r="B363" s="91" t="s">
        <v>647</v>
      </c>
      <c r="C363" s="91" t="s">
        <v>36</v>
      </c>
      <c r="D363" s="92">
        <v>966</v>
      </c>
      <c r="E363" s="90">
        <v>0.93</v>
      </c>
      <c r="F363" s="93">
        <f t="shared" si="17"/>
        <v>898.38</v>
      </c>
      <c r="G363" s="94">
        <f t="shared" si="15"/>
        <v>143.74080000000001</v>
      </c>
      <c r="H363" s="95">
        <f t="shared" si="16"/>
        <v>1042.1199999999999</v>
      </c>
      <c r="I363" s="96">
        <v>2173.89</v>
      </c>
      <c r="J363" s="97">
        <v>2280.4499999999998</v>
      </c>
      <c r="K363" s="98">
        <v>2397.67</v>
      </c>
    </row>
    <row r="364" spans="1:11" ht="16.5" hidden="1" thickTop="1" thickBot="1" x14ac:dyDescent="0.3">
      <c r="A364" s="90" t="s">
        <v>404</v>
      </c>
      <c r="B364" s="91" t="s">
        <v>648</v>
      </c>
      <c r="C364" s="91" t="s">
        <v>38</v>
      </c>
      <c r="D364" s="92">
        <v>444</v>
      </c>
      <c r="E364" s="90">
        <v>0.72</v>
      </c>
      <c r="F364" s="93">
        <f t="shared" si="17"/>
        <v>319.68</v>
      </c>
      <c r="G364" s="94">
        <f t="shared" si="15"/>
        <v>51.148800000000001</v>
      </c>
      <c r="H364" s="95">
        <f t="shared" si="16"/>
        <v>370.83</v>
      </c>
      <c r="I364" s="96">
        <v>582</v>
      </c>
      <c r="J364" s="97">
        <v>503.08</v>
      </c>
      <c r="K364" s="98">
        <v>399.51</v>
      </c>
    </row>
    <row r="365" spans="1:11" ht="16.5" hidden="1" thickTop="1" thickBot="1" x14ac:dyDescent="0.3">
      <c r="A365" s="90" t="s">
        <v>477</v>
      </c>
      <c r="B365" s="91" t="s">
        <v>649</v>
      </c>
      <c r="C365" s="91" t="s">
        <v>37</v>
      </c>
      <c r="D365" s="92">
        <v>611</v>
      </c>
      <c r="E365" s="90">
        <v>1.93</v>
      </c>
      <c r="F365" s="93">
        <f t="shared" si="17"/>
        <v>1179.23</v>
      </c>
      <c r="G365" s="94">
        <f t="shared" si="15"/>
        <v>188.67680000000001</v>
      </c>
      <c r="H365" s="95">
        <f t="shared" si="16"/>
        <v>1367.91</v>
      </c>
      <c r="I365" s="96">
        <v>1233.24</v>
      </c>
      <c r="J365" s="97">
        <v>1290.4100000000001</v>
      </c>
      <c r="K365" s="98">
        <v>1029.06</v>
      </c>
    </row>
    <row r="366" spans="1:11" ht="16.5" hidden="1" thickTop="1" thickBot="1" x14ac:dyDescent="0.3">
      <c r="A366" s="90" t="s">
        <v>424</v>
      </c>
      <c r="B366" s="91" t="s">
        <v>650</v>
      </c>
      <c r="C366" s="91" t="s">
        <v>37</v>
      </c>
      <c r="D366" s="92">
        <v>421</v>
      </c>
      <c r="E366" s="90">
        <v>0.61</v>
      </c>
      <c r="F366" s="93">
        <f t="shared" si="17"/>
        <v>256.81</v>
      </c>
      <c r="G366" s="94">
        <f t="shared" si="15"/>
        <v>41.089600000000004</v>
      </c>
      <c r="H366" s="95">
        <f t="shared" si="16"/>
        <v>297.89999999999998</v>
      </c>
      <c r="I366" s="96">
        <v>849.75</v>
      </c>
      <c r="J366" s="97">
        <v>891.54</v>
      </c>
      <c r="K366" s="98">
        <v>937.97</v>
      </c>
    </row>
    <row r="367" spans="1:11" ht="16.5" hidden="1" thickTop="1" thickBot="1" x14ac:dyDescent="0.3">
      <c r="A367" s="90" t="s">
        <v>651</v>
      </c>
      <c r="B367" s="91" t="s">
        <v>652</v>
      </c>
      <c r="C367" s="91" t="s">
        <v>6</v>
      </c>
      <c r="D367" s="92">
        <v>1643</v>
      </c>
      <c r="E367" s="90">
        <v>3.41</v>
      </c>
      <c r="F367" s="93">
        <f t="shared" si="17"/>
        <v>5602.63</v>
      </c>
      <c r="G367" s="94">
        <f t="shared" si="15"/>
        <v>896.42079999999999</v>
      </c>
      <c r="H367" s="95">
        <f t="shared" si="16"/>
        <v>6499.05</v>
      </c>
      <c r="I367" s="96">
        <v>1219.76</v>
      </c>
      <c r="J367" s="97">
        <v>1195.8499999999999</v>
      </c>
      <c r="K367" s="98">
        <v>1195.8499999999999</v>
      </c>
    </row>
    <row r="368" spans="1:11" ht="16.5" hidden="1" thickTop="1" thickBot="1" x14ac:dyDescent="0.3">
      <c r="A368" s="90" t="s">
        <v>653</v>
      </c>
      <c r="B368" s="91" t="s">
        <v>654</v>
      </c>
      <c r="C368" s="91" t="s">
        <v>37</v>
      </c>
      <c r="D368" s="92">
        <v>387</v>
      </c>
      <c r="E368" s="90">
        <v>0.52</v>
      </c>
      <c r="F368" s="93">
        <f t="shared" si="17"/>
        <v>201.24</v>
      </c>
      <c r="G368" s="94">
        <f t="shared" si="15"/>
        <v>32.198399999999999</v>
      </c>
      <c r="H368" s="95">
        <f t="shared" si="16"/>
        <v>233.44</v>
      </c>
      <c r="I368" s="96">
        <v>350.16</v>
      </c>
      <c r="J368" s="97">
        <v>277.56</v>
      </c>
      <c r="K368" s="98">
        <v>239.13</v>
      </c>
    </row>
    <row r="369" spans="1:11" ht="16.5" hidden="1" thickTop="1" thickBot="1" x14ac:dyDescent="0.3">
      <c r="A369" s="90" t="s">
        <v>328</v>
      </c>
      <c r="B369" s="91" t="s">
        <v>600</v>
      </c>
      <c r="C369" s="91" t="s">
        <v>36</v>
      </c>
      <c r="D369" s="92">
        <v>446</v>
      </c>
      <c r="E369" s="90">
        <v>1.08</v>
      </c>
      <c r="F369" s="93">
        <f t="shared" si="17"/>
        <v>481.68</v>
      </c>
      <c r="G369" s="94">
        <f t="shared" si="15"/>
        <v>77.068799999999996</v>
      </c>
      <c r="H369" s="95">
        <f t="shared" si="16"/>
        <v>558.75</v>
      </c>
      <c r="I369" s="96">
        <v>724.3</v>
      </c>
      <c r="J369" s="97">
        <v>758.79</v>
      </c>
      <c r="K369" s="98">
        <v>655.32000000000005</v>
      </c>
    </row>
    <row r="370" spans="1:11" ht="16.5" hidden="1" thickTop="1" thickBot="1" x14ac:dyDescent="0.3">
      <c r="A370" s="90" t="s">
        <v>655</v>
      </c>
      <c r="B370" s="91" t="s">
        <v>656</v>
      </c>
      <c r="C370" s="91" t="s">
        <v>37</v>
      </c>
      <c r="D370" s="92">
        <v>1857</v>
      </c>
      <c r="E370" s="90">
        <v>0.5</v>
      </c>
      <c r="F370" s="93">
        <f t="shared" si="17"/>
        <v>928.5</v>
      </c>
      <c r="G370" s="94">
        <f t="shared" si="15"/>
        <v>148.56</v>
      </c>
      <c r="H370" s="95">
        <f t="shared" si="16"/>
        <v>1077.06</v>
      </c>
      <c r="I370" s="96">
        <v>2391.0700000000002</v>
      </c>
      <c r="J370" s="97">
        <v>1896.37</v>
      </c>
      <c r="K370" s="98">
        <v>1504.73</v>
      </c>
    </row>
    <row r="371" spans="1:11" ht="15.75" thickTop="1" x14ac:dyDescent="0.25">
      <c r="A371" s="101" t="s">
        <v>262</v>
      </c>
      <c r="B371" s="102" t="s">
        <v>657</v>
      </c>
      <c r="C371" s="102" t="s">
        <v>37</v>
      </c>
      <c r="D371" s="103">
        <v>406</v>
      </c>
      <c r="E371" s="101">
        <v>1.38</v>
      </c>
      <c r="F371" s="104">
        <f t="shared" si="17"/>
        <v>560.28</v>
      </c>
      <c r="G371" s="105">
        <f t="shared" si="15"/>
        <v>89.644800000000004</v>
      </c>
      <c r="H371" s="106">
        <f t="shared" si="16"/>
        <v>649.91999999999996</v>
      </c>
      <c r="I371" s="107">
        <v>1186.82</v>
      </c>
      <c r="J371" s="108">
        <v>1030.07</v>
      </c>
      <c r="K371" s="109">
        <v>1083.81</v>
      </c>
    </row>
    <row r="372" spans="1:11" x14ac:dyDescent="0.25">
      <c r="A372" s="4" t="s">
        <v>658</v>
      </c>
      <c r="B372" s="9" t="s">
        <v>659</v>
      </c>
      <c r="C372" s="9" t="s">
        <v>36</v>
      </c>
      <c r="D372" s="62">
        <v>1407</v>
      </c>
      <c r="E372" s="4">
        <v>2.06</v>
      </c>
      <c r="F372" s="60">
        <f t="shared" si="17"/>
        <v>2898.42</v>
      </c>
      <c r="G372" s="69">
        <f t="shared" si="15"/>
        <v>463.74720000000002</v>
      </c>
      <c r="H372" s="70">
        <f t="shared" si="16"/>
        <v>3362.17</v>
      </c>
      <c r="I372" s="72">
        <v>2709.32</v>
      </c>
      <c r="J372" s="7">
        <v>2849.46</v>
      </c>
      <c r="K372" s="12">
        <v>0</v>
      </c>
    </row>
    <row r="373" spans="1:11" x14ac:dyDescent="0.25">
      <c r="A373" s="4" t="s">
        <v>317</v>
      </c>
      <c r="B373" s="9" t="s">
        <v>660</v>
      </c>
      <c r="C373" s="9" t="s">
        <v>38</v>
      </c>
      <c r="D373" s="62">
        <v>423</v>
      </c>
      <c r="E373" s="4">
        <v>0.61</v>
      </c>
      <c r="F373" s="60">
        <f t="shared" si="17"/>
        <v>258.02999999999997</v>
      </c>
      <c r="G373" s="69">
        <f t="shared" si="15"/>
        <v>41.284799999999997</v>
      </c>
      <c r="H373" s="70">
        <f t="shared" si="16"/>
        <v>299.31</v>
      </c>
      <c r="I373" s="72">
        <v>706.58</v>
      </c>
      <c r="J373" s="7">
        <v>743.44</v>
      </c>
      <c r="K373" s="12">
        <v>780.31</v>
      </c>
    </row>
    <row r="374" spans="1:11" x14ac:dyDescent="0.25">
      <c r="A374" s="4" t="s">
        <v>661</v>
      </c>
      <c r="B374" s="9" t="s">
        <v>662</v>
      </c>
      <c r="C374" s="9" t="s">
        <v>37</v>
      </c>
      <c r="D374" s="62">
        <v>474</v>
      </c>
      <c r="E374" s="4">
        <v>0.77</v>
      </c>
      <c r="F374" s="60">
        <f t="shared" si="17"/>
        <v>364.98</v>
      </c>
      <c r="G374" s="69">
        <f t="shared" si="15"/>
        <v>58.396800000000006</v>
      </c>
      <c r="H374" s="70">
        <f t="shared" si="16"/>
        <v>423.38</v>
      </c>
      <c r="I374" s="72">
        <v>769.78</v>
      </c>
      <c r="J374" s="7">
        <v>804.14</v>
      </c>
      <c r="K374" s="12">
        <v>639.19000000000005</v>
      </c>
    </row>
    <row r="375" spans="1:11" x14ac:dyDescent="0.25">
      <c r="A375" s="4" t="s">
        <v>663</v>
      </c>
      <c r="B375" s="9" t="s">
        <v>664</v>
      </c>
      <c r="C375" s="9" t="s">
        <v>37</v>
      </c>
      <c r="D375" s="62">
        <v>405</v>
      </c>
      <c r="E375" s="4">
        <v>1.33</v>
      </c>
      <c r="F375" s="60">
        <f t="shared" si="17"/>
        <v>538.65</v>
      </c>
      <c r="G375" s="69">
        <f t="shared" si="15"/>
        <v>86.183999999999997</v>
      </c>
      <c r="H375" s="70">
        <f t="shared" si="16"/>
        <v>624.83000000000004</v>
      </c>
      <c r="I375" s="72">
        <v>436.91</v>
      </c>
      <c r="J375" s="7">
        <v>459.44</v>
      </c>
      <c r="K375" s="12">
        <v>481.96</v>
      </c>
    </row>
    <row r="376" spans="1:11" x14ac:dyDescent="0.25">
      <c r="A376" s="4" t="s">
        <v>101</v>
      </c>
      <c r="B376" s="9" t="s">
        <v>665</v>
      </c>
      <c r="C376" s="9" t="s">
        <v>6</v>
      </c>
      <c r="D376" s="62">
        <v>739</v>
      </c>
      <c r="E376" s="4">
        <v>0.5</v>
      </c>
      <c r="F376" s="60">
        <f t="shared" si="17"/>
        <v>369.5</v>
      </c>
      <c r="G376" s="69">
        <f t="shared" si="15"/>
        <v>59.120000000000005</v>
      </c>
      <c r="H376" s="70">
        <f t="shared" si="16"/>
        <v>428.62</v>
      </c>
      <c r="I376" s="72">
        <v>1611.61</v>
      </c>
      <c r="J376" s="7">
        <v>1690.71</v>
      </c>
      <c r="K376" s="12">
        <v>1463.3</v>
      </c>
    </row>
    <row r="377" spans="1:11" ht="15.75" thickBot="1" x14ac:dyDescent="0.3">
      <c r="A377" s="4" t="s">
        <v>666</v>
      </c>
      <c r="B377" s="9" t="s">
        <v>667</v>
      </c>
      <c r="C377" s="9" t="s">
        <v>37</v>
      </c>
      <c r="D377" s="63">
        <v>456</v>
      </c>
      <c r="E377" s="64">
        <v>0.72</v>
      </c>
      <c r="F377" s="65">
        <f t="shared" si="17"/>
        <v>328.32</v>
      </c>
      <c r="G377" s="71">
        <f t="shared" si="15"/>
        <v>52.531199999999998</v>
      </c>
      <c r="H377" s="70">
        <f t="shared" si="16"/>
        <v>380.85</v>
      </c>
      <c r="I377" s="73">
        <v>327.96</v>
      </c>
      <c r="J377" s="66">
        <v>343.09</v>
      </c>
      <c r="K377" s="67">
        <v>358.23</v>
      </c>
    </row>
    <row r="379" spans="1:11" x14ac:dyDescent="0.25">
      <c r="H379" s="61"/>
      <c r="I379" s="61"/>
      <c r="J379" s="61"/>
      <c r="K379" s="61"/>
    </row>
  </sheetData>
  <dataValidations count="1">
    <dataValidation type="custom" allowBlank="1" showInputMessage="1" showErrorMessage="1" sqref="G6:G377" xr:uid="{00000000-0002-0000-0300-000000000000}">
      <formula1>G6&lt;D6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E16"/>
  <sheetViews>
    <sheetView showGridLines="0" workbookViewId="0"/>
  </sheetViews>
  <sheetFormatPr baseColWidth="10" defaultColWidth="11.42578125" defaultRowHeight="15" x14ac:dyDescent="0.25"/>
  <cols>
    <col min="1" max="1" width="21.42578125" customWidth="1"/>
    <col min="4" max="4" width="14.28515625" bestFit="1" customWidth="1"/>
  </cols>
  <sheetData>
    <row r="1" spans="1:5" x14ac:dyDescent="0.25">
      <c r="A1" s="23" t="s">
        <v>34</v>
      </c>
    </row>
    <row r="2" spans="1:5" x14ac:dyDescent="0.25">
      <c r="A2" s="23"/>
    </row>
    <row r="4" spans="1:5" x14ac:dyDescent="0.25">
      <c r="A4" s="23" t="s">
        <v>35</v>
      </c>
    </row>
    <row r="5" spans="1:5" x14ac:dyDescent="0.25">
      <c r="A5" s="4"/>
      <c r="B5" s="25">
        <v>2019</v>
      </c>
      <c r="C5" s="21">
        <v>2018</v>
      </c>
      <c r="D5" s="25">
        <v>2017</v>
      </c>
      <c r="E5" s="21">
        <v>2016</v>
      </c>
    </row>
    <row r="6" spans="1:5" x14ac:dyDescent="0.25">
      <c r="A6" s="4" t="s">
        <v>6</v>
      </c>
      <c r="B6" s="5">
        <f>SUMIFS(etatDesPrimes!H$6:H$377,etatDesPrimes!$C$6:$C$377,tableauDeBord!$A6)</f>
        <v>127792.18000000004</v>
      </c>
      <c r="C6" s="5">
        <f>SUMIFS(etatDesPrimes!I$6:I$377,etatDesPrimes!$C$6:$C$377,tableauDeBord!$A6)</f>
        <v>111880.83999999998</v>
      </c>
      <c r="D6" s="5">
        <f>SUMIFS(etatDesPrimes!J$6:J$377,etatDesPrimes!$C$6:$C$377,tableauDeBord!$A6)</f>
        <v>103458.59999999999</v>
      </c>
      <c r="E6" s="5">
        <f>SUMIFS(etatDesPrimes!K$6:K$377,etatDesPrimes!$C$6:$C$377,tableauDeBord!$A6)</f>
        <v>95961.39999999998</v>
      </c>
    </row>
    <row r="7" spans="1:5" x14ac:dyDescent="0.25">
      <c r="A7" s="4" t="s">
        <v>36</v>
      </c>
      <c r="B7" s="5">
        <f>SUMIFS(etatDesPrimes!H$6:H$377,etatDesPrimes!$C$6:$C$377,tableauDeBord!$A7)</f>
        <v>87269.280000000013</v>
      </c>
      <c r="C7" s="5">
        <f>SUMIFS(etatDesPrimes!I$6:I$377,etatDesPrimes!$C$6:$C$377,tableauDeBord!$A7)</f>
        <v>64281.280000000006</v>
      </c>
      <c r="D7" s="5">
        <f>SUMIFS(etatDesPrimes!J$6:J$377,etatDesPrimes!$C$6:$C$377,tableauDeBord!$A7)</f>
        <v>58364.899999999987</v>
      </c>
      <c r="E7" s="5">
        <f>SUMIFS(etatDesPrimes!K$6:K$377,etatDesPrimes!$C$6:$C$377,tableauDeBord!$A7)</f>
        <v>52450.19</v>
      </c>
    </row>
    <row r="8" spans="1:5" x14ac:dyDescent="0.25">
      <c r="A8" s="4" t="s">
        <v>37</v>
      </c>
      <c r="B8" s="5">
        <f>SUMIFS(etatDesPrimes!H$6:H$377,etatDesPrimes!$C$6:$C$377,tableauDeBord!$A8)</f>
        <v>72278.920000000013</v>
      </c>
      <c r="C8" s="5">
        <f>SUMIFS(etatDesPrimes!I$6:I$377,etatDesPrimes!$C$6:$C$377,tableauDeBord!$A8)</f>
        <v>85204.060000000027</v>
      </c>
      <c r="D8" s="5">
        <f>SUMIFS(etatDesPrimes!J$6:J$377,etatDesPrimes!$C$6:$C$377,tableauDeBord!$A8)</f>
        <v>80090.579999999987</v>
      </c>
      <c r="E8" s="5">
        <f>SUMIFS(etatDesPrimes!K$6:K$377,etatDesPrimes!$C$6:$C$377,tableauDeBord!$A8)</f>
        <v>74393.91</v>
      </c>
    </row>
    <row r="9" spans="1:5" x14ac:dyDescent="0.25">
      <c r="A9" s="4" t="s">
        <v>38</v>
      </c>
      <c r="B9" s="5">
        <f>SUMIFS(etatDesPrimes!H$6:H$377,etatDesPrimes!$C$6:$C$377,tableauDeBord!$A9)</f>
        <v>58769.32999999998</v>
      </c>
      <c r="C9" s="5">
        <f>SUMIFS(etatDesPrimes!I$6:I$377,etatDesPrimes!$C$6:$C$377,tableauDeBord!$A9)</f>
        <v>58072.040000000008</v>
      </c>
      <c r="D9" s="5">
        <f>SUMIFS(etatDesPrimes!J$6:J$377,etatDesPrimes!$C$6:$C$377,tableauDeBord!$A9)</f>
        <v>56305.840000000011</v>
      </c>
      <c r="E9" s="5">
        <f>SUMIFS(etatDesPrimes!K$6:K$377,etatDesPrimes!$C$6:$C$377,tableauDeBord!$A9)</f>
        <v>48817.969999999994</v>
      </c>
    </row>
    <row r="10" spans="1:5" x14ac:dyDescent="0.25">
      <c r="A10" s="4" t="s">
        <v>39</v>
      </c>
      <c r="B10" s="5">
        <f>SUM(B6:B9)</f>
        <v>346109.71</v>
      </c>
      <c r="C10" s="5">
        <f t="shared" ref="C10:E10" si="0">SUM(C6:C9)</f>
        <v>319438.22000000003</v>
      </c>
      <c r="D10" s="5">
        <f t="shared" si="0"/>
        <v>298219.92</v>
      </c>
      <c r="E10" s="5">
        <f t="shared" si="0"/>
        <v>271623.46999999997</v>
      </c>
    </row>
    <row r="11" spans="1:5" x14ac:dyDescent="0.25">
      <c r="A11" s="113"/>
    </row>
    <row r="12" spans="1:5" x14ac:dyDescent="0.25">
      <c r="B12" s="15"/>
      <c r="C12" s="15"/>
      <c r="D12" s="15"/>
      <c r="E12" s="15"/>
    </row>
    <row r="13" spans="1:5" x14ac:dyDescent="0.25">
      <c r="B13" s="15"/>
      <c r="C13" s="15"/>
      <c r="D13" s="15"/>
      <c r="E13" s="15"/>
    </row>
    <row r="14" spans="1:5" x14ac:dyDescent="0.25">
      <c r="B14" s="15"/>
      <c r="C14" s="15"/>
      <c r="D14" s="15"/>
      <c r="E14" s="15"/>
    </row>
    <row r="15" spans="1:5" x14ac:dyDescent="0.25">
      <c r="B15" s="15"/>
      <c r="C15" s="15"/>
      <c r="D15" s="15"/>
      <c r="E15" s="15"/>
    </row>
    <row r="16" spans="1:5" x14ac:dyDescent="0.25">
      <c r="B16" s="1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K377"/>
  <sheetViews>
    <sheetView topLeftCell="B1" workbookViewId="0">
      <pane ySplit="5" topLeftCell="A1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0.28515625" bestFit="1" customWidth="1"/>
    <col min="2" max="2" width="15" bestFit="1" customWidth="1"/>
    <col min="3" max="3" width="12" bestFit="1" customWidth="1"/>
    <col min="4" max="4" width="10.7109375" customWidth="1"/>
    <col min="5" max="5" width="12.85546875" bestFit="1" customWidth="1"/>
    <col min="6" max="6" width="10.42578125" bestFit="1" customWidth="1"/>
    <col min="8" max="8" width="9.85546875" bestFit="1" customWidth="1"/>
    <col min="9" max="9" width="8.28515625" customWidth="1"/>
    <col min="10" max="11" width="10.85546875" customWidth="1"/>
  </cols>
  <sheetData>
    <row r="1" spans="1:11" ht="18.75" x14ac:dyDescent="0.3">
      <c r="A1" s="22" t="s">
        <v>668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5.75" thickBot="1" x14ac:dyDescent="0.3">
      <c r="A3" s="4" t="s">
        <v>57</v>
      </c>
      <c r="B3" s="4">
        <v>2019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26" t="s">
        <v>669</v>
      </c>
      <c r="J4" s="13" t="s">
        <v>670</v>
      </c>
      <c r="K4" s="14"/>
    </row>
    <row r="5" spans="1:11" ht="45" x14ac:dyDescent="0.25">
      <c r="A5" s="2" t="s">
        <v>60</v>
      </c>
      <c r="B5" s="2" t="s">
        <v>61</v>
      </c>
      <c r="C5" s="2" t="s">
        <v>41</v>
      </c>
      <c r="D5" s="3" t="s">
        <v>671</v>
      </c>
      <c r="E5" s="3" t="s">
        <v>672</v>
      </c>
      <c r="F5" s="3" t="s">
        <v>673</v>
      </c>
      <c r="G5" s="3" t="s">
        <v>674</v>
      </c>
      <c r="H5" s="8" t="s">
        <v>675</v>
      </c>
      <c r="I5" s="27">
        <v>2018</v>
      </c>
      <c r="J5" s="3">
        <v>2018</v>
      </c>
      <c r="K5" s="11">
        <f>B3</f>
        <v>2019</v>
      </c>
    </row>
    <row r="6" spans="1:11" x14ac:dyDescent="0.25">
      <c r="A6" s="4" t="s">
        <v>676</v>
      </c>
      <c r="B6" s="4" t="s">
        <v>677</v>
      </c>
      <c r="C6" s="4" t="s">
        <v>36</v>
      </c>
      <c r="D6" s="5">
        <v>500</v>
      </c>
      <c r="E6" s="4">
        <v>2016</v>
      </c>
      <c r="F6" s="6" t="s">
        <v>678</v>
      </c>
      <c r="G6" s="6" t="s">
        <v>1162</v>
      </c>
      <c r="H6" s="9">
        <v>2018</v>
      </c>
      <c r="I6" s="28">
        <v>0</v>
      </c>
      <c r="J6" s="7">
        <f>surprime($D6,$G6,J$5,$H6)</f>
        <v>1000</v>
      </c>
      <c r="K6" s="12">
        <f>surprime(D6,G6,K$5,$H6,I6)</f>
        <v>750</v>
      </c>
    </row>
    <row r="7" spans="1:11" x14ac:dyDescent="0.25">
      <c r="A7" s="4" t="s">
        <v>679</v>
      </c>
      <c r="B7" s="4" t="s">
        <v>680</v>
      </c>
      <c r="C7" s="4" t="s">
        <v>37</v>
      </c>
      <c r="D7" s="5">
        <v>869</v>
      </c>
      <c r="E7" s="4">
        <v>2016</v>
      </c>
      <c r="F7" s="6" t="s">
        <v>678</v>
      </c>
      <c r="G7" s="6" t="s">
        <v>678</v>
      </c>
      <c r="H7" s="9">
        <v>2018</v>
      </c>
      <c r="I7" s="28">
        <v>0</v>
      </c>
      <c r="J7" s="7">
        <f t="shared" ref="J7:J70" si="0">surprime($D7,$G7,J$5,$H7)</f>
        <v>1303.5</v>
      </c>
      <c r="K7" s="12">
        <f t="shared" ref="K7:K70" si="1">surprime(D7,G7,K$5,$H7,I7)</f>
        <v>1086.25</v>
      </c>
    </row>
    <row r="8" spans="1:11" x14ac:dyDescent="0.25">
      <c r="A8" s="4" t="s">
        <v>681</v>
      </c>
      <c r="B8" s="4" t="s">
        <v>682</v>
      </c>
      <c r="C8" s="4" t="s">
        <v>36</v>
      </c>
      <c r="D8" s="5">
        <v>765</v>
      </c>
      <c r="E8" s="4">
        <v>2017</v>
      </c>
      <c r="F8" s="6" t="s">
        <v>678</v>
      </c>
      <c r="G8" s="6" t="s">
        <v>683</v>
      </c>
      <c r="H8" s="9">
        <v>2018</v>
      </c>
      <c r="I8" s="28">
        <v>1</v>
      </c>
      <c r="J8" s="7">
        <f t="shared" si="0"/>
        <v>1530</v>
      </c>
      <c r="K8" s="12">
        <f t="shared" si="1"/>
        <v>1530</v>
      </c>
    </row>
    <row r="9" spans="1:11" x14ac:dyDescent="0.25">
      <c r="A9" s="4" t="s">
        <v>684</v>
      </c>
      <c r="B9" s="4" t="s">
        <v>685</v>
      </c>
      <c r="C9" s="4" t="s">
        <v>6</v>
      </c>
      <c r="D9" s="5">
        <v>638</v>
      </c>
      <c r="E9" s="4">
        <v>2019</v>
      </c>
      <c r="F9" s="6" t="s">
        <v>678</v>
      </c>
      <c r="G9" s="6" t="s">
        <v>678</v>
      </c>
      <c r="H9" s="9">
        <v>2019</v>
      </c>
      <c r="I9" s="28">
        <v>0</v>
      </c>
      <c r="J9" s="7">
        <f t="shared" si="0"/>
        <v>0</v>
      </c>
      <c r="K9" s="12">
        <f t="shared" si="1"/>
        <v>957</v>
      </c>
    </row>
    <row r="10" spans="1:11" x14ac:dyDescent="0.25">
      <c r="A10" s="4" t="s">
        <v>686</v>
      </c>
      <c r="B10" s="4" t="s">
        <v>687</v>
      </c>
      <c r="C10" s="4" t="s">
        <v>37</v>
      </c>
      <c r="D10" s="5">
        <v>541</v>
      </c>
      <c r="E10" s="4">
        <v>2017</v>
      </c>
      <c r="F10" s="6" t="s">
        <v>678</v>
      </c>
      <c r="G10" s="6" t="s">
        <v>678</v>
      </c>
      <c r="H10" s="9">
        <v>2019</v>
      </c>
      <c r="I10" s="28">
        <v>0</v>
      </c>
      <c r="J10" s="7">
        <f t="shared" si="0"/>
        <v>0</v>
      </c>
      <c r="K10" s="12">
        <f t="shared" si="1"/>
        <v>811.5</v>
      </c>
    </row>
    <row r="11" spans="1:11" x14ac:dyDescent="0.25">
      <c r="A11" s="4" t="s">
        <v>688</v>
      </c>
      <c r="B11" s="4" t="s">
        <v>689</v>
      </c>
      <c r="C11" s="4" t="s">
        <v>38</v>
      </c>
      <c r="D11" s="5">
        <v>590</v>
      </c>
      <c r="E11" s="4">
        <v>2017</v>
      </c>
      <c r="F11" s="6" t="s">
        <v>683</v>
      </c>
      <c r="G11" s="6" t="s">
        <v>678</v>
      </c>
      <c r="H11" s="9">
        <v>2018</v>
      </c>
      <c r="I11" s="28">
        <v>0</v>
      </c>
      <c r="J11" s="7">
        <f t="shared" si="0"/>
        <v>885</v>
      </c>
      <c r="K11" s="12">
        <f t="shared" si="1"/>
        <v>737.5</v>
      </c>
    </row>
    <row r="12" spans="1:11" x14ac:dyDescent="0.25">
      <c r="A12" s="4" t="s">
        <v>690</v>
      </c>
      <c r="B12" s="4" t="s">
        <v>67</v>
      </c>
      <c r="C12" s="4" t="s">
        <v>37</v>
      </c>
      <c r="D12" s="5">
        <v>563</v>
      </c>
      <c r="E12" s="4">
        <v>2018</v>
      </c>
      <c r="F12" s="6" t="s">
        <v>678</v>
      </c>
      <c r="G12" s="6" t="s">
        <v>683</v>
      </c>
      <c r="H12" s="9">
        <v>2018</v>
      </c>
      <c r="I12" s="28">
        <v>0</v>
      </c>
      <c r="J12" s="7">
        <f t="shared" si="0"/>
        <v>1126</v>
      </c>
      <c r="K12" s="12">
        <f t="shared" si="1"/>
        <v>844.5</v>
      </c>
    </row>
    <row r="13" spans="1:11" x14ac:dyDescent="0.25">
      <c r="A13" s="4" t="s">
        <v>691</v>
      </c>
      <c r="B13" s="4" t="s">
        <v>692</v>
      </c>
      <c r="C13" s="4" t="s">
        <v>36</v>
      </c>
      <c r="D13" s="5">
        <v>571</v>
      </c>
      <c r="E13" s="4">
        <v>2016</v>
      </c>
      <c r="F13" s="6" t="s">
        <v>678</v>
      </c>
      <c r="G13" s="6" t="s">
        <v>678</v>
      </c>
      <c r="H13" s="9">
        <v>2018</v>
      </c>
      <c r="I13" s="28">
        <v>0</v>
      </c>
      <c r="J13" s="7">
        <f t="shared" si="0"/>
        <v>856.5</v>
      </c>
      <c r="K13" s="12">
        <f t="shared" si="1"/>
        <v>713.75</v>
      </c>
    </row>
    <row r="14" spans="1:11" x14ac:dyDescent="0.25">
      <c r="A14" s="4" t="s">
        <v>693</v>
      </c>
      <c r="B14" s="4" t="s">
        <v>183</v>
      </c>
      <c r="C14" s="4" t="s">
        <v>6</v>
      </c>
      <c r="D14" s="5">
        <v>506</v>
      </c>
      <c r="E14" s="4">
        <v>2017</v>
      </c>
      <c r="F14" s="6" t="s">
        <v>678</v>
      </c>
      <c r="G14" s="6" t="s">
        <v>678</v>
      </c>
      <c r="H14" s="9">
        <v>2018</v>
      </c>
      <c r="I14" s="28">
        <v>1</v>
      </c>
      <c r="J14" s="7">
        <f t="shared" si="0"/>
        <v>759</v>
      </c>
      <c r="K14" s="12">
        <f t="shared" si="1"/>
        <v>759</v>
      </c>
    </row>
    <row r="15" spans="1:11" x14ac:dyDescent="0.25">
      <c r="A15" s="4" t="s">
        <v>694</v>
      </c>
      <c r="B15" s="4" t="s">
        <v>695</v>
      </c>
      <c r="C15" s="4" t="s">
        <v>6</v>
      </c>
      <c r="D15" s="5">
        <v>754</v>
      </c>
      <c r="E15" s="4">
        <v>2019</v>
      </c>
      <c r="F15" s="6" t="s">
        <v>678</v>
      </c>
      <c r="G15" s="6" t="s">
        <v>678</v>
      </c>
      <c r="H15" s="9">
        <v>2019</v>
      </c>
      <c r="I15" s="28">
        <v>0</v>
      </c>
      <c r="J15" s="7">
        <f t="shared" si="0"/>
        <v>0</v>
      </c>
      <c r="K15" s="12">
        <f t="shared" si="1"/>
        <v>1131</v>
      </c>
    </row>
    <row r="16" spans="1:11" x14ac:dyDescent="0.25">
      <c r="A16" s="4" t="s">
        <v>696</v>
      </c>
      <c r="B16" s="4" t="s">
        <v>697</v>
      </c>
      <c r="C16" s="4" t="s">
        <v>6</v>
      </c>
      <c r="D16" s="5">
        <v>938</v>
      </c>
      <c r="E16" s="4">
        <v>2016</v>
      </c>
      <c r="F16" s="6" t="s">
        <v>678</v>
      </c>
      <c r="G16" s="6" t="s">
        <v>678</v>
      </c>
      <c r="H16" s="9">
        <v>2018</v>
      </c>
      <c r="I16" s="28">
        <v>0</v>
      </c>
      <c r="J16" s="7">
        <f t="shared" si="0"/>
        <v>1407</v>
      </c>
      <c r="K16" s="12">
        <f t="shared" si="1"/>
        <v>1172.5</v>
      </c>
    </row>
    <row r="17" spans="1:11" x14ac:dyDescent="0.25">
      <c r="A17" s="4" t="s">
        <v>698</v>
      </c>
      <c r="B17" s="4" t="s">
        <v>699</v>
      </c>
      <c r="C17" s="4" t="s">
        <v>37</v>
      </c>
      <c r="D17" s="5">
        <v>564</v>
      </c>
      <c r="E17" s="4">
        <v>2019</v>
      </c>
      <c r="F17" s="6" t="s">
        <v>678</v>
      </c>
      <c r="G17" s="6" t="s">
        <v>678</v>
      </c>
      <c r="H17" s="9">
        <v>2018</v>
      </c>
      <c r="I17" s="28">
        <v>0</v>
      </c>
      <c r="J17" s="7">
        <f t="shared" si="0"/>
        <v>846</v>
      </c>
      <c r="K17" s="12">
        <f t="shared" si="1"/>
        <v>705</v>
      </c>
    </row>
    <row r="18" spans="1:11" x14ac:dyDescent="0.25">
      <c r="A18" s="4" t="s">
        <v>700</v>
      </c>
      <c r="B18" s="4" t="s">
        <v>382</v>
      </c>
      <c r="C18" s="4" t="s">
        <v>36</v>
      </c>
      <c r="D18" s="16">
        <v>700.6</v>
      </c>
      <c r="E18" s="4">
        <v>2018</v>
      </c>
      <c r="F18" s="6" t="s">
        <v>683</v>
      </c>
      <c r="G18" s="6" t="s">
        <v>678</v>
      </c>
      <c r="H18" s="9">
        <v>2018</v>
      </c>
      <c r="I18" s="28">
        <v>0</v>
      </c>
      <c r="J18" s="7">
        <f t="shared" si="0"/>
        <v>1050.9000000000001</v>
      </c>
      <c r="K18" s="12">
        <f t="shared" si="1"/>
        <v>875.75</v>
      </c>
    </row>
    <row r="19" spans="1:11" x14ac:dyDescent="0.25">
      <c r="A19" s="4" t="s">
        <v>701</v>
      </c>
      <c r="B19" s="4" t="s">
        <v>317</v>
      </c>
      <c r="C19" s="4" t="s">
        <v>38</v>
      </c>
      <c r="D19" s="16">
        <v>1665.4</v>
      </c>
      <c r="E19" s="4">
        <v>2016</v>
      </c>
      <c r="F19" s="6" t="s">
        <v>678</v>
      </c>
      <c r="G19" s="6" t="s">
        <v>683</v>
      </c>
      <c r="H19" s="9">
        <v>2018</v>
      </c>
      <c r="I19" s="28">
        <v>0</v>
      </c>
      <c r="J19" s="7">
        <f t="shared" si="0"/>
        <v>3330.8</v>
      </c>
      <c r="K19" s="12">
        <f t="shared" si="1"/>
        <v>2498.1000000000004</v>
      </c>
    </row>
    <row r="20" spans="1:11" x14ac:dyDescent="0.25">
      <c r="A20" s="4" t="s">
        <v>702</v>
      </c>
      <c r="B20" s="4" t="s">
        <v>703</v>
      </c>
      <c r="C20" s="4" t="s">
        <v>6</v>
      </c>
      <c r="D20" s="16">
        <v>832</v>
      </c>
      <c r="E20" s="4">
        <v>2016</v>
      </c>
      <c r="F20" s="6" t="s">
        <v>678</v>
      </c>
      <c r="G20" s="6" t="s">
        <v>678</v>
      </c>
      <c r="H20" s="9">
        <v>2018</v>
      </c>
      <c r="I20" s="28">
        <v>0</v>
      </c>
      <c r="J20" s="7">
        <f t="shared" si="0"/>
        <v>1248</v>
      </c>
      <c r="K20" s="12">
        <f t="shared" si="1"/>
        <v>1040</v>
      </c>
    </row>
    <row r="21" spans="1:11" x14ac:dyDescent="0.25">
      <c r="A21" s="4" t="s">
        <v>704</v>
      </c>
      <c r="B21" s="4" t="s">
        <v>382</v>
      </c>
      <c r="C21" s="4" t="s">
        <v>37</v>
      </c>
      <c r="D21" s="16">
        <v>1300.25</v>
      </c>
      <c r="E21" s="4">
        <v>2016</v>
      </c>
      <c r="F21" s="6" t="s">
        <v>678</v>
      </c>
      <c r="G21" s="6" t="s">
        <v>678</v>
      </c>
      <c r="H21" s="9">
        <v>2018</v>
      </c>
      <c r="I21" s="28">
        <v>0</v>
      </c>
      <c r="J21" s="7">
        <f t="shared" si="0"/>
        <v>1950.375</v>
      </c>
      <c r="K21" s="12">
        <f t="shared" si="1"/>
        <v>1625.3125</v>
      </c>
    </row>
    <row r="22" spans="1:11" x14ac:dyDescent="0.25">
      <c r="A22" s="4" t="s">
        <v>681</v>
      </c>
      <c r="B22" s="4" t="s">
        <v>620</v>
      </c>
      <c r="C22" s="4" t="s">
        <v>6</v>
      </c>
      <c r="D22" s="16">
        <v>833</v>
      </c>
      <c r="E22" s="4">
        <v>2018</v>
      </c>
      <c r="F22" s="6" t="s">
        <v>678</v>
      </c>
      <c r="G22" s="6" t="s">
        <v>678</v>
      </c>
      <c r="H22" s="9">
        <v>2018</v>
      </c>
      <c r="I22" s="28">
        <v>0</v>
      </c>
      <c r="J22" s="7">
        <f t="shared" si="0"/>
        <v>1249.5</v>
      </c>
      <c r="K22" s="12">
        <f t="shared" si="1"/>
        <v>1041.25</v>
      </c>
    </row>
    <row r="23" spans="1:11" x14ac:dyDescent="0.25">
      <c r="A23" s="4" t="s">
        <v>705</v>
      </c>
      <c r="B23" s="4" t="s">
        <v>143</v>
      </c>
      <c r="C23" s="4" t="s">
        <v>37</v>
      </c>
      <c r="D23" s="16">
        <v>1389.5</v>
      </c>
      <c r="E23" s="4">
        <v>2017</v>
      </c>
      <c r="F23" s="6" t="s">
        <v>678</v>
      </c>
      <c r="G23" s="6" t="s">
        <v>683</v>
      </c>
      <c r="H23" s="9">
        <v>2018</v>
      </c>
      <c r="I23" s="28">
        <v>0</v>
      </c>
      <c r="J23" s="7">
        <f t="shared" si="0"/>
        <v>2779</v>
      </c>
      <c r="K23" s="12">
        <f t="shared" si="1"/>
        <v>2084.25</v>
      </c>
    </row>
    <row r="24" spans="1:11" x14ac:dyDescent="0.25">
      <c r="A24" s="4" t="s">
        <v>706</v>
      </c>
      <c r="B24" s="4" t="s">
        <v>102</v>
      </c>
      <c r="C24" s="4" t="s">
        <v>6</v>
      </c>
      <c r="D24" s="16">
        <v>572</v>
      </c>
      <c r="E24" s="4">
        <v>2019</v>
      </c>
      <c r="F24" s="6" t="s">
        <v>678</v>
      </c>
      <c r="G24" s="6" t="s">
        <v>678</v>
      </c>
      <c r="H24" s="9">
        <v>2019</v>
      </c>
      <c r="I24" s="28">
        <v>0</v>
      </c>
      <c r="J24" s="7">
        <f t="shared" si="0"/>
        <v>0</v>
      </c>
      <c r="K24" s="12">
        <f t="shared" si="1"/>
        <v>858</v>
      </c>
    </row>
    <row r="25" spans="1:11" x14ac:dyDescent="0.25">
      <c r="A25" s="4" t="s">
        <v>707</v>
      </c>
      <c r="B25" s="4" t="s">
        <v>323</v>
      </c>
      <c r="C25" s="4" t="s">
        <v>36</v>
      </c>
      <c r="D25" s="16">
        <v>672.08</v>
      </c>
      <c r="E25" s="4">
        <v>2016</v>
      </c>
      <c r="F25" s="6" t="s">
        <v>678</v>
      </c>
      <c r="G25" s="6" t="s">
        <v>678</v>
      </c>
      <c r="H25" s="9">
        <v>2018</v>
      </c>
      <c r="I25" s="28">
        <v>0</v>
      </c>
      <c r="J25" s="7">
        <f t="shared" si="0"/>
        <v>1008.1200000000001</v>
      </c>
      <c r="K25" s="12">
        <f t="shared" si="1"/>
        <v>840.1</v>
      </c>
    </row>
    <row r="26" spans="1:11" x14ac:dyDescent="0.25">
      <c r="A26" s="4" t="s">
        <v>708</v>
      </c>
      <c r="B26" s="4" t="s">
        <v>709</v>
      </c>
      <c r="C26" s="4" t="s">
        <v>36</v>
      </c>
      <c r="D26" s="16">
        <v>872.96</v>
      </c>
      <c r="E26" s="4">
        <v>2018</v>
      </c>
      <c r="F26" s="6" t="s">
        <v>678</v>
      </c>
      <c r="G26" s="6" t="s">
        <v>683</v>
      </c>
      <c r="H26" s="9">
        <v>2018</v>
      </c>
      <c r="I26" s="28">
        <v>0</v>
      </c>
      <c r="J26" s="7">
        <f t="shared" si="0"/>
        <v>1745.92</v>
      </c>
      <c r="K26" s="12">
        <f t="shared" si="1"/>
        <v>1309.44</v>
      </c>
    </row>
    <row r="27" spans="1:11" x14ac:dyDescent="0.25">
      <c r="A27" s="4" t="s">
        <v>710</v>
      </c>
      <c r="B27" s="4" t="s">
        <v>711</v>
      </c>
      <c r="C27" s="4" t="s">
        <v>37</v>
      </c>
      <c r="D27" s="16">
        <v>889</v>
      </c>
      <c r="E27" s="4">
        <v>2016</v>
      </c>
      <c r="F27" s="6" t="s">
        <v>678</v>
      </c>
      <c r="G27" s="6" t="s">
        <v>678</v>
      </c>
      <c r="H27" s="9">
        <v>2018</v>
      </c>
      <c r="I27" s="28">
        <v>0</v>
      </c>
      <c r="J27" s="7">
        <f t="shared" si="0"/>
        <v>1333.5</v>
      </c>
      <c r="K27" s="12">
        <f t="shared" si="1"/>
        <v>1111.25</v>
      </c>
    </row>
    <row r="28" spans="1:11" x14ac:dyDescent="0.25">
      <c r="A28" s="4" t="s">
        <v>712</v>
      </c>
      <c r="B28" s="4" t="s">
        <v>262</v>
      </c>
      <c r="C28" s="4" t="s">
        <v>37</v>
      </c>
      <c r="D28" s="16">
        <v>894.25</v>
      </c>
      <c r="E28" s="4">
        <v>2016</v>
      </c>
      <c r="F28" s="6" t="s">
        <v>678</v>
      </c>
      <c r="G28" s="6" t="s">
        <v>678</v>
      </c>
      <c r="H28" s="9">
        <v>2018</v>
      </c>
      <c r="I28" s="28">
        <v>0</v>
      </c>
      <c r="J28" s="7">
        <f t="shared" si="0"/>
        <v>1341.375</v>
      </c>
      <c r="K28" s="12">
        <f t="shared" si="1"/>
        <v>1117.8125</v>
      </c>
    </row>
    <row r="29" spans="1:11" x14ac:dyDescent="0.25">
      <c r="A29" s="4" t="s">
        <v>713</v>
      </c>
      <c r="B29" s="4" t="s">
        <v>714</v>
      </c>
      <c r="C29" s="4" t="s">
        <v>6</v>
      </c>
      <c r="D29" s="16">
        <v>716</v>
      </c>
      <c r="E29" s="4">
        <v>2017</v>
      </c>
      <c r="F29" s="6" t="s">
        <v>678</v>
      </c>
      <c r="G29" s="6" t="s">
        <v>678</v>
      </c>
      <c r="H29" s="9">
        <v>2018</v>
      </c>
      <c r="I29" s="28">
        <v>0</v>
      </c>
      <c r="J29" s="7">
        <f t="shared" si="0"/>
        <v>1074</v>
      </c>
      <c r="K29" s="12">
        <f t="shared" si="1"/>
        <v>895</v>
      </c>
    </row>
    <row r="30" spans="1:11" x14ac:dyDescent="0.25">
      <c r="A30" s="4" t="s">
        <v>715</v>
      </c>
      <c r="B30" s="4" t="s">
        <v>716</v>
      </c>
      <c r="C30" s="4" t="s">
        <v>6</v>
      </c>
      <c r="D30" s="16">
        <v>927</v>
      </c>
      <c r="E30" s="4">
        <v>2018</v>
      </c>
      <c r="F30" s="6" t="s">
        <v>678</v>
      </c>
      <c r="G30" s="6" t="s">
        <v>678</v>
      </c>
      <c r="H30" s="9">
        <v>2018</v>
      </c>
      <c r="I30" s="28">
        <v>0</v>
      </c>
      <c r="J30" s="7">
        <f t="shared" si="0"/>
        <v>1390.5</v>
      </c>
      <c r="K30" s="12">
        <f t="shared" si="1"/>
        <v>1158.75</v>
      </c>
    </row>
    <row r="31" spans="1:11" x14ac:dyDescent="0.25">
      <c r="A31" s="4" t="s">
        <v>717</v>
      </c>
      <c r="B31" s="4" t="s">
        <v>319</v>
      </c>
      <c r="C31" s="4" t="s">
        <v>6</v>
      </c>
      <c r="D31" s="16">
        <v>922</v>
      </c>
      <c r="E31" s="4">
        <v>2018</v>
      </c>
      <c r="F31" s="6" t="s">
        <v>678</v>
      </c>
      <c r="G31" s="6" t="s">
        <v>678</v>
      </c>
      <c r="H31" s="9">
        <v>2018</v>
      </c>
      <c r="I31" s="28">
        <v>0</v>
      </c>
      <c r="J31" s="7">
        <f t="shared" si="0"/>
        <v>1383</v>
      </c>
      <c r="K31" s="12">
        <f t="shared" si="1"/>
        <v>1152.5</v>
      </c>
    </row>
    <row r="32" spans="1:11" x14ac:dyDescent="0.25">
      <c r="A32" s="4" t="s">
        <v>718</v>
      </c>
      <c r="B32" s="4" t="s">
        <v>719</v>
      </c>
      <c r="C32" s="4" t="s">
        <v>38</v>
      </c>
      <c r="D32" s="16">
        <v>2087.8000000000002</v>
      </c>
      <c r="E32" s="4">
        <v>2018</v>
      </c>
      <c r="F32" s="6" t="s">
        <v>678</v>
      </c>
      <c r="G32" s="6" t="s">
        <v>678</v>
      </c>
      <c r="H32" s="9">
        <v>2018</v>
      </c>
      <c r="I32" s="28">
        <v>1</v>
      </c>
      <c r="J32" s="7">
        <f t="shared" si="0"/>
        <v>3131.7000000000003</v>
      </c>
      <c r="K32" s="12">
        <f t="shared" si="1"/>
        <v>3131.7000000000003</v>
      </c>
    </row>
    <row r="33" spans="1:11" x14ac:dyDescent="0.25">
      <c r="A33" s="4" t="s">
        <v>720</v>
      </c>
      <c r="B33" s="4" t="s">
        <v>489</v>
      </c>
      <c r="C33" s="4" t="s">
        <v>6</v>
      </c>
      <c r="D33" s="16">
        <v>891</v>
      </c>
      <c r="E33" s="4">
        <v>2016</v>
      </c>
      <c r="F33" s="6" t="s">
        <v>678</v>
      </c>
      <c r="G33" s="6" t="s">
        <v>678</v>
      </c>
      <c r="H33" s="9">
        <v>2018</v>
      </c>
      <c r="I33" s="28">
        <v>0</v>
      </c>
      <c r="J33" s="7">
        <f t="shared" si="0"/>
        <v>1336.5</v>
      </c>
      <c r="K33" s="12">
        <f t="shared" si="1"/>
        <v>1113.75</v>
      </c>
    </row>
    <row r="34" spans="1:11" x14ac:dyDescent="0.25">
      <c r="A34" s="4" t="s">
        <v>721</v>
      </c>
      <c r="B34" s="4" t="s">
        <v>411</v>
      </c>
      <c r="C34" s="4" t="s">
        <v>37</v>
      </c>
      <c r="D34" s="16">
        <v>1557.5</v>
      </c>
      <c r="E34" s="4">
        <v>2016</v>
      </c>
      <c r="F34" s="6" t="s">
        <v>678</v>
      </c>
      <c r="G34" s="6" t="s">
        <v>678</v>
      </c>
      <c r="H34" s="9">
        <v>2018</v>
      </c>
      <c r="I34" s="28">
        <v>0</v>
      </c>
      <c r="J34" s="7">
        <f t="shared" si="0"/>
        <v>2336.25</v>
      </c>
      <c r="K34" s="12">
        <f t="shared" si="1"/>
        <v>1946.875</v>
      </c>
    </row>
    <row r="35" spans="1:11" x14ac:dyDescent="0.25">
      <c r="A35" s="4" t="s">
        <v>722</v>
      </c>
      <c r="B35" s="4" t="s">
        <v>703</v>
      </c>
      <c r="C35" s="4" t="s">
        <v>6</v>
      </c>
      <c r="D35" s="16">
        <v>588</v>
      </c>
      <c r="E35" s="4">
        <v>2018</v>
      </c>
      <c r="F35" s="6" t="s">
        <v>678</v>
      </c>
      <c r="G35" s="6" t="s">
        <v>678</v>
      </c>
      <c r="H35" s="9">
        <v>2018</v>
      </c>
      <c r="I35" s="28">
        <v>0</v>
      </c>
      <c r="J35" s="7">
        <f t="shared" si="0"/>
        <v>882</v>
      </c>
      <c r="K35" s="12">
        <f t="shared" si="1"/>
        <v>735</v>
      </c>
    </row>
    <row r="36" spans="1:11" x14ac:dyDescent="0.25">
      <c r="A36" s="4" t="s">
        <v>723</v>
      </c>
      <c r="B36" s="4" t="s">
        <v>724</v>
      </c>
      <c r="C36" s="4" t="s">
        <v>36</v>
      </c>
      <c r="D36" s="16">
        <v>815.92</v>
      </c>
      <c r="E36" s="4">
        <v>2016</v>
      </c>
      <c r="F36" s="6" t="s">
        <v>678</v>
      </c>
      <c r="G36" s="6" t="s">
        <v>683</v>
      </c>
      <c r="H36" s="9">
        <v>2018</v>
      </c>
      <c r="I36" s="28">
        <v>0</v>
      </c>
      <c r="J36" s="7">
        <f t="shared" si="0"/>
        <v>1631.84</v>
      </c>
      <c r="K36" s="12">
        <f t="shared" si="1"/>
        <v>1223.8799999999999</v>
      </c>
    </row>
    <row r="37" spans="1:11" x14ac:dyDescent="0.25">
      <c r="A37" s="4" t="s">
        <v>725</v>
      </c>
      <c r="B37" s="4" t="s">
        <v>692</v>
      </c>
      <c r="C37" s="4" t="s">
        <v>38</v>
      </c>
      <c r="D37" s="16">
        <v>1940.4</v>
      </c>
      <c r="E37" s="4">
        <v>2018</v>
      </c>
      <c r="F37" s="6" t="s">
        <v>678</v>
      </c>
      <c r="G37" s="6" t="s">
        <v>678</v>
      </c>
      <c r="H37" s="9">
        <v>2018</v>
      </c>
      <c r="I37" s="28">
        <v>0</v>
      </c>
      <c r="J37" s="7">
        <f t="shared" si="0"/>
        <v>2910.6000000000004</v>
      </c>
      <c r="K37" s="12">
        <f t="shared" si="1"/>
        <v>2425.5</v>
      </c>
    </row>
    <row r="38" spans="1:11" x14ac:dyDescent="0.25">
      <c r="A38" s="4" t="s">
        <v>726</v>
      </c>
      <c r="B38" s="4" t="s">
        <v>727</v>
      </c>
      <c r="C38" s="4" t="s">
        <v>38</v>
      </c>
      <c r="D38" s="16">
        <v>1218.8000000000002</v>
      </c>
      <c r="E38" s="4">
        <v>2016</v>
      </c>
      <c r="F38" s="6" t="s">
        <v>678</v>
      </c>
      <c r="G38" s="6" t="s">
        <v>678</v>
      </c>
      <c r="H38" s="9">
        <v>2018</v>
      </c>
      <c r="I38" s="28">
        <v>0</v>
      </c>
      <c r="J38" s="7">
        <f t="shared" si="0"/>
        <v>1828.1999999999998</v>
      </c>
      <c r="K38" s="12">
        <f t="shared" si="1"/>
        <v>1523.5</v>
      </c>
    </row>
    <row r="39" spans="1:11" x14ac:dyDescent="0.25">
      <c r="A39" s="4" t="s">
        <v>728</v>
      </c>
      <c r="B39" s="4" t="s">
        <v>324</v>
      </c>
      <c r="C39" s="4" t="s">
        <v>38</v>
      </c>
      <c r="D39" s="16">
        <v>1326.6000000000001</v>
      </c>
      <c r="E39" s="4">
        <v>2017</v>
      </c>
      <c r="F39" s="6" t="s">
        <v>678</v>
      </c>
      <c r="G39" s="6" t="s">
        <v>683</v>
      </c>
      <c r="H39" s="9">
        <v>2018</v>
      </c>
      <c r="I39" s="28">
        <v>0</v>
      </c>
      <c r="J39" s="7">
        <f t="shared" si="0"/>
        <v>2653.2</v>
      </c>
      <c r="K39" s="12">
        <f t="shared" si="1"/>
        <v>1989.8999999999999</v>
      </c>
    </row>
    <row r="40" spans="1:11" x14ac:dyDescent="0.25">
      <c r="A40" s="4" t="s">
        <v>729</v>
      </c>
      <c r="B40" s="4" t="s">
        <v>730</v>
      </c>
      <c r="C40" s="4" t="s">
        <v>37</v>
      </c>
      <c r="D40" s="16">
        <v>973</v>
      </c>
      <c r="E40" s="4">
        <v>2016</v>
      </c>
      <c r="F40" s="6" t="s">
        <v>678</v>
      </c>
      <c r="G40" s="6" t="s">
        <v>678</v>
      </c>
      <c r="H40" s="9">
        <v>2018</v>
      </c>
      <c r="I40" s="28">
        <v>0</v>
      </c>
      <c r="J40" s="7">
        <f t="shared" si="0"/>
        <v>1459.5</v>
      </c>
      <c r="K40" s="12">
        <f t="shared" si="1"/>
        <v>1216.25</v>
      </c>
    </row>
    <row r="41" spans="1:11" x14ac:dyDescent="0.25">
      <c r="A41" s="4" t="s">
        <v>731</v>
      </c>
      <c r="B41" s="4" t="s">
        <v>732</v>
      </c>
      <c r="C41" s="4" t="s">
        <v>36</v>
      </c>
      <c r="D41" s="16">
        <v>1147</v>
      </c>
      <c r="E41" s="4">
        <v>2016</v>
      </c>
      <c r="F41" s="6" t="s">
        <v>678</v>
      </c>
      <c r="G41" s="6" t="s">
        <v>678</v>
      </c>
      <c r="H41" s="9">
        <v>2018</v>
      </c>
      <c r="I41" s="28">
        <v>0</v>
      </c>
      <c r="J41" s="7">
        <f t="shared" si="0"/>
        <v>1720.5</v>
      </c>
      <c r="K41" s="12">
        <f t="shared" si="1"/>
        <v>1433.75</v>
      </c>
    </row>
    <row r="42" spans="1:11" x14ac:dyDescent="0.25">
      <c r="A42" s="4" t="s">
        <v>733</v>
      </c>
      <c r="B42" s="4" t="s">
        <v>734</v>
      </c>
      <c r="C42" s="4" t="s">
        <v>36</v>
      </c>
      <c r="D42" s="16">
        <v>696.88</v>
      </c>
      <c r="E42" s="4">
        <v>2018</v>
      </c>
      <c r="F42" s="6" t="s">
        <v>678</v>
      </c>
      <c r="G42" s="6" t="s">
        <v>678</v>
      </c>
      <c r="H42" s="9">
        <v>2018</v>
      </c>
      <c r="I42" s="28">
        <v>0</v>
      </c>
      <c r="J42" s="7">
        <f t="shared" si="0"/>
        <v>1045.32</v>
      </c>
      <c r="K42" s="12">
        <f t="shared" si="1"/>
        <v>871.1</v>
      </c>
    </row>
    <row r="43" spans="1:11" x14ac:dyDescent="0.25">
      <c r="A43" s="4" t="s">
        <v>735</v>
      </c>
      <c r="B43" s="4" t="s">
        <v>736</v>
      </c>
      <c r="C43" s="4" t="s">
        <v>37</v>
      </c>
      <c r="D43" s="16">
        <v>1055.25</v>
      </c>
      <c r="E43" s="4">
        <v>2018</v>
      </c>
      <c r="F43" s="6" t="s">
        <v>678</v>
      </c>
      <c r="G43" s="6" t="s">
        <v>678</v>
      </c>
      <c r="H43" s="9">
        <v>2018</v>
      </c>
      <c r="I43" s="28">
        <v>0</v>
      </c>
      <c r="J43" s="7">
        <f t="shared" si="0"/>
        <v>1582.875</v>
      </c>
      <c r="K43" s="12">
        <f t="shared" si="1"/>
        <v>1319.0625</v>
      </c>
    </row>
    <row r="44" spans="1:11" x14ac:dyDescent="0.25">
      <c r="A44" s="4" t="s">
        <v>737</v>
      </c>
      <c r="B44" s="4" t="s">
        <v>738</v>
      </c>
      <c r="C44" s="4" t="s">
        <v>6</v>
      </c>
      <c r="D44" s="16">
        <v>928</v>
      </c>
      <c r="E44" s="4">
        <v>2016</v>
      </c>
      <c r="F44" s="6" t="s">
        <v>678</v>
      </c>
      <c r="G44" s="6" t="s">
        <v>683</v>
      </c>
      <c r="H44" s="9">
        <v>2018</v>
      </c>
      <c r="I44" s="28">
        <v>0</v>
      </c>
      <c r="J44" s="7">
        <f t="shared" si="0"/>
        <v>1856</v>
      </c>
      <c r="K44" s="12">
        <f t="shared" si="1"/>
        <v>1392</v>
      </c>
    </row>
    <row r="45" spans="1:11" x14ac:dyDescent="0.25">
      <c r="A45" s="4" t="s">
        <v>739</v>
      </c>
      <c r="B45" s="4" t="s">
        <v>740</v>
      </c>
      <c r="C45" s="4" t="s">
        <v>37</v>
      </c>
      <c r="D45" s="16">
        <v>1352.75</v>
      </c>
      <c r="E45" s="4">
        <v>2019</v>
      </c>
      <c r="F45" s="6" t="s">
        <v>678</v>
      </c>
      <c r="G45" s="6" t="s">
        <v>683</v>
      </c>
      <c r="H45" s="9">
        <v>2019</v>
      </c>
      <c r="I45" s="28">
        <v>0</v>
      </c>
      <c r="J45" s="7">
        <f t="shared" si="0"/>
        <v>0</v>
      </c>
      <c r="K45" s="12">
        <f t="shared" si="1"/>
        <v>2705.5</v>
      </c>
    </row>
    <row r="46" spans="1:11" x14ac:dyDescent="0.25">
      <c r="A46" s="4" t="s">
        <v>741</v>
      </c>
      <c r="B46" s="4" t="s">
        <v>212</v>
      </c>
      <c r="C46" s="4" t="s">
        <v>6</v>
      </c>
      <c r="D46" s="16">
        <v>798</v>
      </c>
      <c r="E46" s="4">
        <v>2018</v>
      </c>
      <c r="F46" s="6" t="s">
        <v>683</v>
      </c>
      <c r="G46" s="6" t="s">
        <v>678</v>
      </c>
      <c r="H46" s="9">
        <v>2018</v>
      </c>
      <c r="I46" s="28">
        <v>0</v>
      </c>
      <c r="J46" s="7">
        <f t="shared" si="0"/>
        <v>1197</v>
      </c>
      <c r="K46" s="12">
        <f t="shared" si="1"/>
        <v>997.5</v>
      </c>
    </row>
    <row r="47" spans="1:11" x14ac:dyDescent="0.25">
      <c r="A47" s="4" t="s">
        <v>742</v>
      </c>
      <c r="B47" s="4" t="s">
        <v>743</v>
      </c>
      <c r="C47" s="4" t="s">
        <v>36</v>
      </c>
      <c r="D47" s="16">
        <v>620</v>
      </c>
      <c r="E47" s="4">
        <v>2017</v>
      </c>
      <c r="F47" s="6" t="s">
        <v>678</v>
      </c>
      <c r="G47" s="6" t="s">
        <v>678</v>
      </c>
      <c r="H47" s="9">
        <v>2018</v>
      </c>
      <c r="I47" s="28">
        <v>0</v>
      </c>
      <c r="J47" s="7">
        <f t="shared" si="0"/>
        <v>930</v>
      </c>
      <c r="K47" s="12">
        <f t="shared" si="1"/>
        <v>775</v>
      </c>
    </row>
    <row r="48" spans="1:11" x14ac:dyDescent="0.25">
      <c r="A48" s="4" t="s">
        <v>744</v>
      </c>
      <c r="B48" s="4" t="s">
        <v>219</v>
      </c>
      <c r="C48" s="4" t="s">
        <v>6</v>
      </c>
      <c r="D48" s="16">
        <v>945</v>
      </c>
      <c r="E48" s="4">
        <v>2017</v>
      </c>
      <c r="F48" s="6" t="s">
        <v>678</v>
      </c>
      <c r="G48" s="6" t="s">
        <v>678</v>
      </c>
      <c r="H48" s="9">
        <v>2018</v>
      </c>
      <c r="I48" s="28">
        <v>1</v>
      </c>
      <c r="J48" s="7">
        <f t="shared" si="0"/>
        <v>1417.5</v>
      </c>
      <c r="K48" s="12">
        <f t="shared" si="1"/>
        <v>1417.5</v>
      </c>
    </row>
    <row r="49" spans="1:11" x14ac:dyDescent="0.25">
      <c r="A49" s="4" t="s">
        <v>745</v>
      </c>
      <c r="B49" s="4" t="s">
        <v>489</v>
      </c>
      <c r="C49" s="4" t="s">
        <v>37</v>
      </c>
      <c r="D49" s="16">
        <v>955.5</v>
      </c>
      <c r="E49" s="4">
        <v>2016</v>
      </c>
      <c r="F49" s="6" t="s">
        <v>678</v>
      </c>
      <c r="G49" s="6" t="s">
        <v>678</v>
      </c>
      <c r="H49" s="9">
        <v>2018</v>
      </c>
      <c r="I49" s="28">
        <v>0</v>
      </c>
      <c r="J49" s="7">
        <f t="shared" si="0"/>
        <v>1433.25</v>
      </c>
      <c r="K49" s="12">
        <f t="shared" si="1"/>
        <v>1194.375</v>
      </c>
    </row>
    <row r="50" spans="1:11" x14ac:dyDescent="0.25">
      <c r="A50" s="4" t="s">
        <v>746</v>
      </c>
      <c r="B50" s="4" t="s">
        <v>719</v>
      </c>
      <c r="C50" s="4" t="s">
        <v>6</v>
      </c>
      <c r="D50" s="16">
        <v>776</v>
      </c>
      <c r="E50" s="4">
        <v>2016</v>
      </c>
      <c r="F50" s="6" t="s">
        <v>678</v>
      </c>
      <c r="G50" s="6" t="s">
        <v>678</v>
      </c>
      <c r="H50" s="9">
        <v>2018</v>
      </c>
      <c r="I50" s="28">
        <v>0</v>
      </c>
      <c r="J50" s="7">
        <f t="shared" si="0"/>
        <v>1164</v>
      </c>
      <c r="K50" s="12">
        <f t="shared" si="1"/>
        <v>970</v>
      </c>
    </row>
    <row r="51" spans="1:11" x14ac:dyDescent="0.25">
      <c r="A51" s="4" t="s">
        <v>747</v>
      </c>
      <c r="B51" s="4" t="s">
        <v>748</v>
      </c>
      <c r="C51" s="4" t="s">
        <v>6</v>
      </c>
      <c r="D51" s="16">
        <v>915</v>
      </c>
      <c r="E51" s="4">
        <v>2018</v>
      </c>
      <c r="F51" s="6" t="s">
        <v>678</v>
      </c>
      <c r="G51" s="6" t="s">
        <v>678</v>
      </c>
      <c r="H51" s="9">
        <v>2018</v>
      </c>
      <c r="I51" s="28">
        <v>0</v>
      </c>
      <c r="J51" s="7">
        <f t="shared" si="0"/>
        <v>1372.5</v>
      </c>
      <c r="K51" s="12">
        <f t="shared" si="1"/>
        <v>1143.75</v>
      </c>
    </row>
    <row r="52" spans="1:11" x14ac:dyDescent="0.25">
      <c r="A52" s="4" t="s">
        <v>749</v>
      </c>
      <c r="B52" s="4" t="s">
        <v>97</v>
      </c>
      <c r="C52" s="4" t="s">
        <v>36</v>
      </c>
      <c r="D52" s="16">
        <v>716.72</v>
      </c>
      <c r="E52" s="4">
        <v>2016</v>
      </c>
      <c r="F52" s="6" t="s">
        <v>678</v>
      </c>
      <c r="G52" s="6" t="s">
        <v>683</v>
      </c>
      <c r="H52" s="9">
        <v>2018</v>
      </c>
      <c r="I52" s="28">
        <v>0</v>
      </c>
      <c r="J52" s="7">
        <f t="shared" si="0"/>
        <v>1433.44</v>
      </c>
      <c r="K52" s="12">
        <f t="shared" si="1"/>
        <v>1075.08</v>
      </c>
    </row>
    <row r="53" spans="1:11" x14ac:dyDescent="0.25">
      <c r="A53" s="4" t="s">
        <v>750</v>
      </c>
      <c r="B53" s="4" t="s">
        <v>751</v>
      </c>
      <c r="C53" s="4" t="s">
        <v>6</v>
      </c>
      <c r="D53" s="16">
        <v>684</v>
      </c>
      <c r="E53" s="4">
        <v>2016</v>
      </c>
      <c r="F53" s="6" t="s">
        <v>678</v>
      </c>
      <c r="G53" s="6" t="s">
        <v>678</v>
      </c>
      <c r="H53" s="9">
        <v>2018</v>
      </c>
      <c r="I53" s="28">
        <v>1</v>
      </c>
      <c r="J53" s="7">
        <f t="shared" si="0"/>
        <v>1026</v>
      </c>
      <c r="K53" s="12">
        <f t="shared" si="1"/>
        <v>1026</v>
      </c>
    </row>
    <row r="54" spans="1:11" x14ac:dyDescent="0.25">
      <c r="A54" s="4" t="s">
        <v>752</v>
      </c>
      <c r="B54" s="4" t="s">
        <v>393</v>
      </c>
      <c r="C54" s="4" t="s">
        <v>36</v>
      </c>
      <c r="D54" s="16">
        <v>947.36</v>
      </c>
      <c r="E54" s="4">
        <v>2018</v>
      </c>
      <c r="F54" s="6" t="s">
        <v>683</v>
      </c>
      <c r="G54" s="6" t="s">
        <v>678</v>
      </c>
      <c r="H54" s="9">
        <v>2018</v>
      </c>
      <c r="I54" s="28">
        <v>0</v>
      </c>
      <c r="J54" s="7">
        <f t="shared" si="0"/>
        <v>1421.04</v>
      </c>
      <c r="K54" s="12">
        <f t="shared" si="1"/>
        <v>1184.2</v>
      </c>
    </row>
    <row r="55" spans="1:11" x14ac:dyDescent="0.25">
      <c r="A55" s="4" t="s">
        <v>753</v>
      </c>
      <c r="B55" s="4" t="s">
        <v>620</v>
      </c>
      <c r="C55" s="4" t="s">
        <v>37</v>
      </c>
      <c r="D55" s="16">
        <v>1400</v>
      </c>
      <c r="E55" s="4">
        <v>2019</v>
      </c>
      <c r="F55" s="6" t="s">
        <v>678</v>
      </c>
      <c r="G55" s="6" t="s">
        <v>683</v>
      </c>
      <c r="H55" s="9">
        <v>2019</v>
      </c>
      <c r="I55" s="28">
        <v>0</v>
      </c>
      <c r="J55" s="7">
        <f t="shared" si="0"/>
        <v>0</v>
      </c>
      <c r="K55" s="12">
        <f t="shared" si="1"/>
        <v>2800</v>
      </c>
    </row>
    <row r="56" spans="1:11" x14ac:dyDescent="0.25">
      <c r="A56" s="4" t="s">
        <v>754</v>
      </c>
      <c r="B56" s="4" t="s">
        <v>323</v>
      </c>
      <c r="C56" s="4" t="s">
        <v>36</v>
      </c>
      <c r="D56" s="16">
        <v>1050.28</v>
      </c>
      <c r="E56" s="4">
        <v>2016</v>
      </c>
      <c r="F56" s="6" t="s">
        <v>678</v>
      </c>
      <c r="G56" s="6" t="s">
        <v>683</v>
      </c>
      <c r="H56" s="9">
        <v>2018</v>
      </c>
      <c r="I56" s="28">
        <v>1</v>
      </c>
      <c r="J56" s="7">
        <f t="shared" si="0"/>
        <v>2100.56</v>
      </c>
      <c r="K56" s="12">
        <f t="shared" si="1"/>
        <v>2100.56</v>
      </c>
    </row>
    <row r="57" spans="1:11" x14ac:dyDescent="0.25">
      <c r="A57" s="4" t="s">
        <v>755</v>
      </c>
      <c r="B57" s="4" t="s">
        <v>620</v>
      </c>
      <c r="C57" s="4" t="s">
        <v>38</v>
      </c>
      <c r="D57" s="16">
        <v>1232</v>
      </c>
      <c r="E57" s="4">
        <v>2016</v>
      </c>
      <c r="F57" s="6" t="s">
        <v>678</v>
      </c>
      <c r="G57" s="6" t="s">
        <v>683</v>
      </c>
      <c r="H57" s="9">
        <v>2018</v>
      </c>
      <c r="I57" s="28">
        <v>1</v>
      </c>
      <c r="J57" s="7">
        <f t="shared" si="0"/>
        <v>2464</v>
      </c>
      <c r="K57" s="12">
        <f t="shared" si="1"/>
        <v>2464</v>
      </c>
    </row>
    <row r="58" spans="1:11" x14ac:dyDescent="0.25">
      <c r="A58" s="4" t="s">
        <v>756</v>
      </c>
      <c r="B58" s="4" t="s">
        <v>315</v>
      </c>
      <c r="C58" s="4" t="s">
        <v>6</v>
      </c>
      <c r="D58" s="16">
        <v>873</v>
      </c>
      <c r="E58" s="4">
        <v>2019</v>
      </c>
      <c r="F58" s="6" t="s">
        <v>678</v>
      </c>
      <c r="G58" s="6" t="s">
        <v>683</v>
      </c>
      <c r="H58" s="9">
        <v>2019</v>
      </c>
      <c r="I58" s="28">
        <v>0</v>
      </c>
      <c r="J58" s="7">
        <f t="shared" si="0"/>
        <v>0</v>
      </c>
      <c r="K58" s="12">
        <f t="shared" si="1"/>
        <v>1746</v>
      </c>
    </row>
    <row r="59" spans="1:11" x14ac:dyDescent="0.25">
      <c r="A59" s="4" t="s">
        <v>757</v>
      </c>
      <c r="B59" s="4" t="s">
        <v>758</v>
      </c>
      <c r="C59" s="4" t="s">
        <v>38</v>
      </c>
      <c r="D59" s="16">
        <v>1161.6000000000001</v>
      </c>
      <c r="E59" s="4">
        <v>2016</v>
      </c>
      <c r="F59" s="6" t="s">
        <v>678</v>
      </c>
      <c r="G59" s="6" t="s">
        <v>678</v>
      </c>
      <c r="H59" s="9">
        <v>2018</v>
      </c>
      <c r="I59" s="28">
        <v>1</v>
      </c>
      <c r="J59" s="7">
        <f t="shared" si="0"/>
        <v>1742.3999999999999</v>
      </c>
      <c r="K59" s="12">
        <f t="shared" si="1"/>
        <v>1742.3999999999999</v>
      </c>
    </row>
    <row r="60" spans="1:11" x14ac:dyDescent="0.25">
      <c r="A60" s="4" t="s">
        <v>759</v>
      </c>
      <c r="B60" s="4" t="s">
        <v>760</v>
      </c>
      <c r="C60" s="4" t="s">
        <v>6</v>
      </c>
      <c r="D60" s="16">
        <v>564</v>
      </c>
      <c r="E60" s="4">
        <v>2019</v>
      </c>
      <c r="F60" s="6" t="s">
        <v>678</v>
      </c>
      <c r="G60" s="6" t="s">
        <v>683</v>
      </c>
      <c r="H60" s="9">
        <v>2019</v>
      </c>
      <c r="I60" s="28">
        <v>0</v>
      </c>
      <c r="J60" s="7">
        <f t="shared" si="0"/>
        <v>0</v>
      </c>
      <c r="K60" s="12">
        <f t="shared" si="1"/>
        <v>1128</v>
      </c>
    </row>
    <row r="61" spans="1:11" x14ac:dyDescent="0.25">
      <c r="A61" s="4" t="s">
        <v>761</v>
      </c>
      <c r="B61" s="4" t="s">
        <v>762</v>
      </c>
      <c r="C61" s="4" t="s">
        <v>38</v>
      </c>
      <c r="D61" s="16">
        <v>2090</v>
      </c>
      <c r="E61" s="4">
        <v>2017</v>
      </c>
      <c r="F61" s="6" t="s">
        <v>678</v>
      </c>
      <c r="G61" s="6" t="s">
        <v>678</v>
      </c>
      <c r="H61" s="9">
        <v>2018</v>
      </c>
      <c r="I61" s="28">
        <v>0</v>
      </c>
      <c r="J61" s="7">
        <f t="shared" si="0"/>
        <v>3135</v>
      </c>
      <c r="K61" s="12">
        <f t="shared" si="1"/>
        <v>2612.5</v>
      </c>
    </row>
    <row r="62" spans="1:11" x14ac:dyDescent="0.25">
      <c r="A62" s="4" t="s">
        <v>763</v>
      </c>
      <c r="B62" s="4" t="s">
        <v>764</v>
      </c>
      <c r="C62" s="4" t="s">
        <v>6</v>
      </c>
      <c r="D62" s="16">
        <v>873</v>
      </c>
      <c r="E62" s="4">
        <v>2016</v>
      </c>
      <c r="F62" s="6" t="s">
        <v>683</v>
      </c>
      <c r="G62" s="6" t="s">
        <v>678</v>
      </c>
      <c r="H62" s="9">
        <v>2018</v>
      </c>
      <c r="I62" s="28">
        <v>0</v>
      </c>
      <c r="J62" s="7">
        <f t="shared" si="0"/>
        <v>1309.5</v>
      </c>
      <c r="K62" s="12">
        <f t="shared" si="1"/>
        <v>1091.25</v>
      </c>
    </row>
    <row r="63" spans="1:11" x14ac:dyDescent="0.25">
      <c r="A63" s="17" t="s">
        <v>765</v>
      </c>
      <c r="B63" s="17" t="s">
        <v>505</v>
      </c>
      <c r="C63" s="17" t="s">
        <v>6</v>
      </c>
      <c r="D63" s="18">
        <v>770</v>
      </c>
      <c r="E63" s="17">
        <v>2016</v>
      </c>
      <c r="F63" s="19" t="s">
        <v>678</v>
      </c>
      <c r="G63" s="19" t="s">
        <v>678</v>
      </c>
      <c r="H63" s="20">
        <v>2018</v>
      </c>
      <c r="I63" s="29">
        <v>1</v>
      </c>
      <c r="J63" s="7">
        <f t="shared" si="0"/>
        <v>1155</v>
      </c>
      <c r="K63" s="12">
        <f t="shared" si="1"/>
        <v>1155</v>
      </c>
    </row>
    <row r="64" spans="1:11" x14ac:dyDescent="0.25">
      <c r="A64" s="4" t="s">
        <v>766</v>
      </c>
      <c r="B64" s="4" t="s">
        <v>767</v>
      </c>
      <c r="C64" s="4" t="s">
        <v>6</v>
      </c>
      <c r="D64" s="16">
        <v>608</v>
      </c>
      <c r="E64" s="4">
        <v>2018</v>
      </c>
      <c r="F64" s="6" t="s">
        <v>678</v>
      </c>
      <c r="G64" s="6" t="s">
        <v>683</v>
      </c>
      <c r="H64" s="9">
        <v>2018</v>
      </c>
      <c r="I64" s="28">
        <v>0</v>
      </c>
      <c r="J64" s="7">
        <f t="shared" si="0"/>
        <v>1216</v>
      </c>
      <c r="K64" s="12">
        <f t="shared" si="1"/>
        <v>912</v>
      </c>
    </row>
    <row r="65" spans="1:11" x14ac:dyDescent="0.25">
      <c r="A65" s="4" t="s">
        <v>768</v>
      </c>
      <c r="B65" s="4" t="s">
        <v>769</v>
      </c>
      <c r="C65" s="4" t="s">
        <v>36</v>
      </c>
      <c r="D65" s="16">
        <v>1168.08</v>
      </c>
      <c r="E65" s="4">
        <v>2017</v>
      </c>
      <c r="F65" s="6" t="s">
        <v>678</v>
      </c>
      <c r="G65" s="6" t="s">
        <v>678</v>
      </c>
      <c r="H65" s="9">
        <v>2018</v>
      </c>
      <c r="I65" s="28">
        <v>0</v>
      </c>
      <c r="J65" s="7">
        <f t="shared" si="0"/>
        <v>1752.12</v>
      </c>
      <c r="K65" s="12">
        <f t="shared" si="1"/>
        <v>1460.1</v>
      </c>
    </row>
    <row r="66" spans="1:11" x14ac:dyDescent="0.25">
      <c r="A66" s="4" t="s">
        <v>770</v>
      </c>
      <c r="B66" s="4" t="s">
        <v>771</v>
      </c>
      <c r="C66" s="4" t="s">
        <v>36</v>
      </c>
      <c r="D66" s="16">
        <v>974.64</v>
      </c>
      <c r="E66" s="4">
        <v>2016</v>
      </c>
      <c r="F66" s="6" t="s">
        <v>678</v>
      </c>
      <c r="G66" s="6" t="s">
        <v>678</v>
      </c>
      <c r="H66" s="9">
        <v>2018</v>
      </c>
      <c r="I66" s="28">
        <v>0</v>
      </c>
      <c r="J66" s="7">
        <f t="shared" si="0"/>
        <v>1461.96</v>
      </c>
      <c r="K66" s="12">
        <f t="shared" si="1"/>
        <v>1218.3</v>
      </c>
    </row>
    <row r="67" spans="1:11" x14ac:dyDescent="0.25">
      <c r="A67" s="4" t="s">
        <v>772</v>
      </c>
      <c r="B67" s="4" t="s">
        <v>773</v>
      </c>
      <c r="C67" s="4" t="s">
        <v>36</v>
      </c>
      <c r="D67" s="16">
        <v>835.76</v>
      </c>
      <c r="E67" s="4">
        <v>2016</v>
      </c>
      <c r="F67" s="6" t="s">
        <v>678</v>
      </c>
      <c r="G67" s="6" t="s">
        <v>678</v>
      </c>
      <c r="H67" s="9">
        <v>2018</v>
      </c>
      <c r="I67" s="28">
        <v>1</v>
      </c>
      <c r="J67" s="7">
        <f t="shared" si="0"/>
        <v>1253.6399999999999</v>
      </c>
      <c r="K67" s="12">
        <f t="shared" si="1"/>
        <v>1253.6399999999999</v>
      </c>
    </row>
    <row r="68" spans="1:11" x14ac:dyDescent="0.25">
      <c r="A68" s="4" t="s">
        <v>774</v>
      </c>
      <c r="B68" s="4" t="s">
        <v>101</v>
      </c>
      <c r="C68" s="4" t="s">
        <v>37</v>
      </c>
      <c r="D68" s="16">
        <v>1279.25</v>
      </c>
      <c r="E68" s="4">
        <v>2019</v>
      </c>
      <c r="F68" s="6" t="s">
        <v>683</v>
      </c>
      <c r="G68" s="6" t="s">
        <v>678</v>
      </c>
      <c r="H68" s="9">
        <v>2019</v>
      </c>
      <c r="I68" s="28">
        <v>0</v>
      </c>
      <c r="J68" s="7">
        <f t="shared" si="0"/>
        <v>0</v>
      </c>
      <c r="K68" s="12">
        <f t="shared" si="1"/>
        <v>1918.875</v>
      </c>
    </row>
    <row r="69" spans="1:11" x14ac:dyDescent="0.25">
      <c r="A69" s="4" t="s">
        <v>690</v>
      </c>
      <c r="B69" s="4" t="s">
        <v>775</v>
      </c>
      <c r="C69" s="4" t="s">
        <v>37</v>
      </c>
      <c r="D69" s="16">
        <v>1163.75</v>
      </c>
      <c r="E69" s="4">
        <v>2017</v>
      </c>
      <c r="F69" s="6" t="s">
        <v>678</v>
      </c>
      <c r="G69" s="6" t="s">
        <v>683</v>
      </c>
      <c r="H69" s="9">
        <v>2018</v>
      </c>
      <c r="I69" s="28">
        <v>1</v>
      </c>
      <c r="J69" s="7">
        <f t="shared" si="0"/>
        <v>2327.5</v>
      </c>
      <c r="K69" s="12">
        <f t="shared" si="1"/>
        <v>2327.5</v>
      </c>
    </row>
    <row r="70" spans="1:11" x14ac:dyDescent="0.25">
      <c r="A70" s="4" t="s">
        <v>776</v>
      </c>
      <c r="B70" s="4" t="s">
        <v>777</v>
      </c>
      <c r="C70" s="4" t="s">
        <v>36</v>
      </c>
      <c r="D70" s="16">
        <v>741.52</v>
      </c>
      <c r="E70" s="4">
        <v>2017</v>
      </c>
      <c r="F70" s="6" t="s">
        <v>683</v>
      </c>
      <c r="G70" s="6" t="s">
        <v>678</v>
      </c>
      <c r="H70" s="9">
        <v>2018</v>
      </c>
      <c r="I70" s="28">
        <v>1</v>
      </c>
      <c r="J70" s="7">
        <f t="shared" si="0"/>
        <v>1112.28</v>
      </c>
      <c r="K70" s="12">
        <f t="shared" si="1"/>
        <v>1112.28</v>
      </c>
    </row>
    <row r="71" spans="1:11" x14ac:dyDescent="0.25">
      <c r="A71" s="4" t="s">
        <v>778</v>
      </c>
      <c r="B71" s="4" t="s">
        <v>262</v>
      </c>
      <c r="C71" s="4" t="s">
        <v>38</v>
      </c>
      <c r="D71" s="16">
        <v>1135.2</v>
      </c>
      <c r="E71" s="4">
        <v>2016</v>
      </c>
      <c r="F71" s="6" t="s">
        <v>678</v>
      </c>
      <c r="G71" s="6" t="s">
        <v>683</v>
      </c>
      <c r="H71" s="9">
        <v>2018</v>
      </c>
      <c r="I71" s="28">
        <v>0</v>
      </c>
      <c r="J71" s="7">
        <f t="shared" ref="J71:J134" si="2">surprime($D71,$G71,J$5,$H71)</f>
        <v>2270.4</v>
      </c>
      <c r="K71" s="12">
        <f t="shared" ref="K71:K134" si="3">surprime(D71,G71,K$5,$H71,I71)</f>
        <v>1702.8000000000002</v>
      </c>
    </row>
    <row r="72" spans="1:11" x14ac:dyDescent="0.25">
      <c r="A72" s="4" t="s">
        <v>779</v>
      </c>
      <c r="B72" s="4" t="s">
        <v>780</v>
      </c>
      <c r="C72" s="4" t="s">
        <v>38</v>
      </c>
      <c r="D72" s="16">
        <v>2013.0000000000002</v>
      </c>
      <c r="E72" s="4">
        <v>2017</v>
      </c>
      <c r="F72" s="6" t="s">
        <v>678</v>
      </c>
      <c r="G72" s="6" t="s">
        <v>678</v>
      </c>
      <c r="H72" s="9">
        <v>2018</v>
      </c>
      <c r="I72" s="28">
        <v>0</v>
      </c>
      <c r="J72" s="7">
        <f t="shared" si="2"/>
        <v>3019.5</v>
      </c>
      <c r="K72" s="12">
        <f t="shared" si="3"/>
        <v>2516.25</v>
      </c>
    </row>
    <row r="73" spans="1:11" x14ac:dyDescent="0.25">
      <c r="A73" s="4" t="s">
        <v>781</v>
      </c>
      <c r="B73" s="4" t="s">
        <v>736</v>
      </c>
      <c r="C73" s="4" t="s">
        <v>6</v>
      </c>
      <c r="D73" s="16">
        <v>848</v>
      </c>
      <c r="E73" s="4">
        <v>2018</v>
      </c>
      <c r="F73" s="6" t="s">
        <v>678</v>
      </c>
      <c r="G73" s="6" t="s">
        <v>683</v>
      </c>
      <c r="H73" s="9">
        <v>2018</v>
      </c>
      <c r="I73" s="28">
        <v>0</v>
      </c>
      <c r="J73" s="7">
        <f t="shared" si="2"/>
        <v>1696</v>
      </c>
      <c r="K73" s="12">
        <f t="shared" si="3"/>
        <v>1272</v>
      </c>
    </row>
    <row r="74" spans="1:11" x14ac:dyDescent="0.25">
      <c r="A74" s="4" t="s">
        <v>782</v>
      </c>
      <c r="B74" s="4" t="s">
        <v>783</v>
      </c>
      <c r="C74" s="4" t="s">
        <v>38</v>
      </c>
      <c r="D74" s="16">
        <v>1742.4</v>
      </c>
      <c r="E74" s="4">
        <v>2016</v>
      </c>
      <c r="F74" s="6" t="s">
        <v>678</v>
      </c>
      <c r="G74" s="6" t="s">
        <v>678</v>
      </c>
      <c r="H74" s="9">
        <v>2018</v>
      </c>
      <c r="I74" s="28">
        <v>0</v>
      </c>
      <c r="J74" s="7">
        <f t="shared" si="2"/>
        <v>2613.6000000000004</v>
      </c>
      <c r="K74" s="12">
        <f t="shared" si="3"/>
        <v>2178</v>
      </c>
    </row>
    <row r="75" spans="1:11" x14ac:dyDescent="0.25">
      <c r="A75" s="4" t="s">
        <v>784</v>
      </c>
      <c r="B75" s="4" t="s">
        <v>716</v>
      </c>
      <c r="C75" s="4" t="s">
        <v>37</v>
      </c>
      <c r="D75" s="16">
        <v>1417.5</v>
      </c>
      <c r="E75" s="4">
        <v>2017</v>
      </c>
      <c r="F75" s="6" t="s">
        <v>678</v>
      </c>
      <c r="G75" s="6" t="s">
        <v>683</v>
      </c>
      <c r="H75" s="9">
        <v>2018</v>
      </c>
      <c r="I75" s="28">
        <v>0</v>
      </c>
      <c r="J75" s="7">
        <f t="shared" si="2"/>
        <v>2835</v>
      </c>
      <c r="K75" s="12">
        <f t="shared" si="3"/>
        <v>2126.25</v>
      </c>
    </row>
    <row r="76" spans="1:11" x14ac:dyDescent="0.25">
      <c r="A76" s="4" t="s">
        <v>785</v>
      </c>
      <c r="B76" s="4" t="s">
        <v>786</v>
      </c>
      <c r="C76" s="4" t="s">
        <v>37</v>
      </c>
      <c r="D76" s="16">
        <v>936.25</v>
      </c>
      <c r="E76" s="4">
        <v>2016</v>
      </c>
      <c r="F76" s="6" t="s">
        <v>678</v>
      </c>
      <c r="G76" s="6" t="s">
        <v>683</v>
      </c>
      <c r="H76" s="9">
        <v>2018</v>
      </c>
      <c r="I76" s="28">
        <v>0</v>
      </c>
      <c r="J76" s="7">
        <f t="shared" si="2"/>
        <v>1872.5</v>
      </c>
      <c r="K76" s="12">
        <f t="shared" si="3"/>
        <v>1404.375</v>
      </c>
    </row>
    <row r="77" spans="1:11" x14ac:dyDescent="0.25">
      <c r="A77" s="4" t="s">
        <v>787</v>
      </c>
      <c r="B77" s="4" t="s">
        <v>432</v>
      </c>
      <c r="C77" s="4" t="s">
        <v>37</v>
      </c>
      <c r="D77" s="16">
        <v>1359.75</v>
      </c>
      <c r="E77" s="4">
        <v>2017</v>
      </c>
      <c r="F77" s="6" t="s">
        <v>678</v>
      </c>
      <c r="G77" s="6" t="s">
        <v>678</v>
      </c>
      <c r="H77" s="9">
        <v>2018</v>
      </c>
      <c r="I77" s="28">
        <v>0</v>
      </c>
      <c r="J77" s="7">
        <f t="shared" si="2"/>
        <v>2039.625</v>
      </c>
      <c r="K77" s="12">
        <f t="shared" si="3"/>
        <v>1699.6875</v>
      </c>
    </row>
    <row r="78" spans="1:11" x14ac:dyDescent="0.25">
      <c r="A78" s="4" t="s">
        <v>788</v>
      </c>
      <c r="B78" s="4" t="s">
        <v>411</v>
      </c>
      <c r="C78" s="4" t="s">
        <v>37</v>
      </c>
      <c r="D78" s="16">
        <v>1295</v>
      </c>
      <c r="E78" s="4">
        <v>2019</v>
      </c>
      <c r="F78" s="6" t="s">
        <v>678</v>
      </c>
      <c r="G78" s="6" t="s">
        <v>678</v>
      </c>
      <c r="H78" s="9">
        <v>2019</v>
      </c>
      <c r="I78" s="28">
        <v>0</v>
      </c>
      <c r="J78" s="7">
        <f t="shared" si="2"/>
        <v>0</v>
      </c>
      <c r="K78" s="12">
        <f t="shared" si="3"/>
        <v>1942.5</v>
      </c>
    </row>
    <row r="79" spans="1:11" x14ac:dyDescent="0.25">
      <c r="A79" s="4" t="s">
        <v>789</v>
      </c>
      <c r="B79" s="4" t="s">
        <v>783</v>
      </c>
      <c r="C79" s="4" t="s">
        <v>38</v>
      </c>
      <c r="D79" s="16">
        <v>1537.8000000000002</v>
      </c>
      <c r="E79" s="4">
        <v>2018</v>
      </c>
      <c r="F79" s="6" t="s">
        <v>683</v>
      </c>
      <c r="G79" s="6" t="s">
        <v>678</v>
      </c>
      <c r="H79" s="9">
        <v>2018</v>
      </c>
      <c r="I79" s="28">
        <v>0</v>
      </c>
      <c r="J79" s="7">
        <f t="shared" si="2"/>
        <v>2306.6999999999998</v>
      </c>
      <c r="K79" s="12">
        <f t="shared" si="3"/>
        <v>1922.25</v>
      </c>
    </row>
    <row r="80" spans="1:11" x14ac:dyDescent="0.25">
      <c r="A80" s="4" t="s">
        <v>790</v>
      </c>
      <c r="B80" s="4" t="s">
        <v>271</v>
      </c>
      <c r="C80" s="4" t="s">
        <v>38</v>
      </c>
      <c r="D80" s="16">
        <v>1430.0000000000002</v>
      </c>
      <c r="E80" s="4">
        <v>2016</v>
      </c>
      <c r="F80" s="6" t="s">
        <v>678</v>
      </c>
      <c r="G80" s="6" t="s">
        <v>678</v>
      </c>
      <c r="H80" s="9">
        <v>2018</v>
      </c>
      <c r="I80" s="28">
        <v>0</v>
      </c>
      <c r="J80" s="7">
        <f t="shared" si="2"/>
        <v>2145</v>
      </c>
      <c r="K80" s="12">
        <f t="shared" si="3"/>
        <v>1787.5</v>
      </c>
    </row>
    <row r="81" spans="1:11" x14ac:dyDescent="0.25">
      <c r="A81" s="4" t="s">
        <v>791</v>
      </c>
      <c r="B81" s="4" t="s">
        <v>792</v>
      </c>
      <c r="C81" s="4" t="s">
        <v>6</v>
      </c>
      <c r="D81" s="16">
        <v>817</v>
      </c>
      <c r="E81" s="4">
        <v>2017</v>
      </c>
      <c r="F81" s="6" t="s">
        <v>678</v>
      </c>
      <c r="G81" s="6" t="s">
        <v>678</v>
      </c>
      <c r="H81" s="9">
        <v>2018</v>
      </c>
      <c r="I81" s="28">
        <v>1</v>
      </c>
      <c r="J81" s="7">
        <f t="shared" si="2"/>
        <v>1225.5</v>
      </c>
      <c r="K81" s="12">
        <f t="shared" si="3"/>
        <v>1225.5</v>
      </c>
    </row>
    <row r="82" spans="1:11" x14ac:dyDescent="0.25">
      <c r="A82" s="4" t="s">
        <v>793</v>
      </c>
      <c r="B82" s="4" t="s">
        <v>794</v>
      </c>
      <c r="C82" s="4" t="s">
        <v>37</v>
      </c>
      <c r="D82" s="16">
        <v>1566.25</v>
      </c>
      <c r="E82" s="4">
        <v>2016</v>
      </c>
      <c r="F82" s="6" t="s">
        <v>678</v>
      </c>
      <c r="G82" s="6" t="s">
        <v>678</v>
      </c>
      <c r="H82" s="9">
        <v>2018</v>
      </c>
      <c r="I82" s="28">
        <v>1</v>
      </c>
      <c r="J82" s="7">
        <f t="shared" si="2"/>
        <v>2349.375</v>
      </c>
      <c r="K82" s="12">
        <f t="shared" si="3"/>
        <v>2349.375</v>
      </c>
    </row>
    <row r="83" spans="1:11" x14ac:dyDescent="0.25">
      <c r="A83" s="4" t="s">
        <v>795</v>
      </c>
      <c r="B83" s="4" t="s">
        <v>324</v>
      </c>
      <c r="C83" s="4" t="s">
        <v>6</v>
      </c>
      <c r="D83" s="16">
        <v>826</v>
      </c>
      <c r="E83" s="4">
        <v>2016</v>
      </c>
      <c r="F83" s="6" t="s">
        <v>678</v>
      </c>
      <c r="G83" s="6" t="s">
        <v>678</v>
      </c>
      <c r="H83" s="9">
        <v>2018</v>
      </c>
      <c r="I83" s="28">
        <v>0</v>
      </c>
      <c r="J83" s="7">
        <f t="shared" si="2"/>
        <v>1239</v>
      </c>
      <c r="K83" s="12">
        <f t="shared" si="3"/>
        <v>1032.5</v>
      </c>
    </row>
    <row r="84" spans="1:11" x14ac:dyDescent="0.25">
      <c r="A84" s="4" t="s">
        <v>796</v>
      </c>
      <c r="B84" s="4" t="s">
        <v>393</v>
      </c>
      <c r="C84" s="4" t="s">
        <v>36</v>
      </c>
      <c r="D84" s="16">
        <v>1041.5999999999999</v>
      </c>
      <c r="E84" s="4">
        <v>2017</v>
      </c>
      <c r="F84" s="6" t="s">
        <v>678</v>
      </c>
      <c r="G84" s="6" t="s">
        <v>678</v>
      </c>
      <c r="H84" s="9">
        <v>2018</v>
      </c>
      <c r="I84" s="28">
        <v>1</v>
      </c>
      <c r="J84" s="7">
        <f t="shared" si="2"/>
        <v>1562.3999999999999</v>
      </c>
      <c r="K84" s="12">
        <f t="shared" si="3"/>
        <v>1562.3999999999999</v>
      </c>
    </row>
    <row r="85" spans="1:11" x14ac:dyDescent="0.25">
      <c r="A85" s="4" t="s">
        <v>797</v>
      </c>
      <c r="B85" s="4" t="s">
        <v>413</v>
      </c>
      <c r="C85" s="4" t="s">
        <v>38</v>
      </c>
      <c r="D85" s="16">
        <v>1278.2</v>
      </c>
      <c r="E85" s="4">
        <v>2016</v>
      </c>
      <c r="F85" s="6" t="s">
        <v>678</v>
      </c>
      <c r="G85" s="6" t="s">
        <v>678</v>
      </c>
      <c r="H85" s="9">
        <v>2018</v>
      </c>
      <c r="I85" s="28">
        <v>0</v>
      </c>
      <c r="J85" s="7">
        <f t="shared" si="2"/>
        <v>1917.3000000000002</v>
      </c>
      <c r="K85" s="12">
        <f t="shared" si="3"/>
        <v>1597.75</v>
      </c>
    </row>
    <row r="86" spans="1:11" x14ac:dyDescent="0.25">
      <c r="A86" s="4" t="s">
        <v>798</v>
      </c>
      <c r="B86" s="4" t="s">
        <v>494</v>
      </c>
      <c r="C86" s="4" t="s">
        <v>37</v>
      </c>
      <c r="D86" s="16">
        <v>1085</v>
      </c>
      <c r="E86" s="4">
        <v>2018</v>
      </c>
      <c r="F86" s="6" t="s">
        <v>678</v>
      </c>
      <c r="G86" s="6" t="s">
        <v>678</v>
      </c>
      <c r="H86" s="9">
        <v>2018</v>
      </c>
      <c r="I86" s="28">
        <v>0</v>
      </c>
      <c r="J86" s="7">
        <f t="shared" si="2"/>
        <v>1627.5</v>
      </c>
      <c r="K86" s="12">
        <f t="shared" si="3"/>
        <v>1356.25</v>
      </c>
    </row>
    <row r="87" spans="1:11" x14ac:dyDescent="0.25">
      <c r="A87" s="4" t="s">
        <v>799</v>
      </c>
      <c r="B87" s="4" t="s">
        <v>607</v>
      </c>
      <c r="C87" s="4" t="s">
        <v>6</v>
      </c>
      <c r="D87" s="16">
        <v>617</v>
      </c>
      <c r="E87" s="4">
        <v>2017</v>
      </c>
      <c r="F87" s="6" t="s">
        <v>678</v>
      </c>
      <c r="G87" s="6" t="s">
        <v>678</v>
      </c>
      <c r="H87" s="9">
        <v>2018</v>
      </c>
      <c r="I87" s="28">
        <v>0</v>
      </c>
      <c r="J87" s="7">
        <f t="shared" si="2"/>
        <v>925.5</v>
      </c>
      <c r="K87" s="12">
        <f t="shared" si="3"/>
        <v>771.25</v>
      </c>
    </row>
    <row r="88" spans="1:11" x14ac:dyDescent="0.25">
      <c r="A88" s="4" t="s">
        <v>800</v>
      </c>
      <c r="B88" s="4" t="s">
        <v>189</v>
      </c>
      <c r="C88" s="4" t="s">
        <v>6</v>
      </c>
      <c r="D88" s="16">
        <v>606</v>
      </c>
      <c r="E88" s="4">
        <v>2016</v>
      </c>
      <c r="F88" s="6" t="s">
        <v>678</v>
      </c>
      <c r="G88" s="6" t="s">
        <v>678</v>
      </c>
      <c r="H88" s="9">
        <v>2018</v>
      </c>
      <c r="I88" s="28">
        <v>1</v>
      </c>
      <c r="J88" s="7">
        <f t="shared" si="2"/>
        <v>909</v>
      </c>
      <c r="K88" s="12">
        <f t="shared" si="3"/>
        <v>909</v>
      </c>
    </row>
    <row r="89" spans="1:11" x14ac:dyDescent="0.25">
      <c r="A89" s="4" t="s">
        <v>801</v>
      </c>
      <c r="B89" s="4" t="s">
        <v>212</v>
      </c>
      <c r="C89" s="4" t="s">
        <v>36</v>
      </c>
      <c r="D89" s="16">
        <v>717.96</v>
      </c>
      <c r="E89" s="4">
        <v>2016</v>
      </c>
      <c r="F89" s="6" t="s">
        <v>678</v>
      </c>
      <c r="G89" s="6" t="s">
        <v>678</v>
      </c>
      <c r="H89" s="9">
        <v>2018</v>
      </c>
      <c r="I89" s="28">
        <v>0</v>
      </c>
      <c r="J89" s="7">
        <f t="shared" si="2"/>
        <v>1076.94</v>
      </c>
      <c r="K89" s="12">
        <f t="shared" si="3"/>
        <v>897.45</v>
      </c>
    </row>
    <row r="90" spans="1:11" x14ac:dyDescent="0.25">
      <c r="A90" s="4" t="s">
        <v>802</v>
      </c>
      <c r="B90" s="4" t="s">
        <v>278</v>
      </c>
      <c r="C90" s="4" t="s">
        <v>6</v>
      </c>
      <c r="D90" s="16">
        <v>521</v>
      </c>
      <c r="E90" s="4">
        <v>2016</v>
      </c>
      <c r="F90" s="6" t="s">
        <v>678</v>
      </c>
      <c r="G90" s="6" t="s">
        <v>678</v>
      </c>
      <c r="H90" s="9">
        <v>2018</v>
      </c>
      <c r="I90" s="28">
        <v>1</v>
      </c>
      <c r="J90" s="7">
        <f t="shared" si="2"/>
        <v>781.5</v>
      </c>
      <c r="K90" s="12">
        <f t="shared" si="3"/>
        <v>781.5</v>
      </c>
    </row>
    <row r="91" spans="1:11" x14ac:dyDescent="0.25">
      <c r="A91" s="4" t="s">
        <v>803</v>
      </c>
      <c r="B91" s="4" t="s">
        <v>804</v>
      </c>
      <c r="C91" s="4" t="s">
        <v>6</v>
      </c>
      <c r="D91" s="16">
        <v>622</v>
      </c>
      <c r="E91" s="4">
        <v>2019</v>
      </c>
      <c r="F91" s="6" t="s">
        <v>678</v>
      </c>
      <c r="G91" s="6" t="s">
        <v>683</v>
      </c>
      <c r="H91" s="9">
        <v>2019</v>
      </c>
      <c r="I91" s="28">
        <v>0</v>
      </c>
      <c r="J91" s="7">
        <f t="shared" si="2"/>
        <v>0</v>
      </c>
      <c r="K91" s="12">
        <f t="shared" si="3"/>
        <v>1244</v>
      </c>
    </row>
    <row r="92" spans="1:11" x14ac:dyDescent="0.25">
      <c r="A92" s="4" t="s">
        <v>688</v>
      </c>
      <c r="B92" s="4" t="s">
        <v>411</v>
      </c>
      <c r="C92" s="4" t="s">
        <v>6</v>
      </c>
      <c r="D92" s="16">
        <v>710</v>
      </c>
      <c r="E92" s="4">
        <v>2018</v>
      </c>
      <c r="F92" s="6" t="s">
        <v>678</v>
      </c>
      <c r="G92" s="6" t="s">
        <v>678</v>
      </c>
      <c r="H92" s="9">
        <v>2018</v>
      </c>
      <c r="I92" s="28">
        <v>1</v>
      </c>
      <c r="J92" s="7">
        <f t="shared" si="2"/>
        <v>1065</v>
      </c>
      <c r="K92" s="12">
        <f t="shared" si="3"/>
        <v>1065</v>
      </c>
    </row>
    <row r="93" spans="1:11" x14ac:dyDescent="0.25">
      <c r="A93" s="4" t="s">
        <v>600</v>
      </c>
      <c r="B93" s="4" t="s">
        <v>612</v>
      </c>
      <c r="C93" s="4" t="s">
        <v>36</v>
      </c>
      <c r="D93" s="16">
        <v>1094.92</v>
      </c>
      <c r="E93" s="4">
        <v>2016</v>
      </c>
      <c r="F93" s="6" t="s">
        <v>678</v>
      </c>
      <c r="G93" s="6" t="s">
        <v>678</v>
      </c>
      <c r="H93" s="9">
        <v>2018</v>
      </c>
      <c r="I93" s="28">
        <v>0</v>
      </c>
      <c r="J93" s="7">
        <f t="shared" si="2"/>
        <v>1642.38</v>
      </c>
      <c r="K93" s="12">
        <f t="shared" si="3"/>
        <v>1368.65</v>
      </c>
    </row>
    <row r="94" spans="1:11" x14ac:dyDescent="0.25">
      <c r="A94" s="4" t="s">
        <v>805</v>
      </c>
      <c r="B94" s="4" t="s">
        <v>432</v>
      </c>
      <c r="C94" s="4" t="s">
        <v>36</v>
      </c>
      <c r="D94" s="16">
        <v>1062.68</v>
      </c>
      <c r="E94" s="4">
        <v>2018</v>
      </c>
      <c r="F94" s="6" t="s">
        <v>678</v>
      </c>
      <c r="G94" s="6" t="s">
        <v>678</v>
      </c>
      <c r="H94" s="9">
        <v>2018</v>
      </c>
      <c r="I94" s="28">
        <v>0</v>
      </c>
      <c r="J94" s="7">
        <f t="shared" si="2"/>
        <v>1594.02</v>
      </c>
      <c r="K94" s="12">
        <f t="shared" si="3"/>
        <v>1328.3500000000001</v>
      </c>
    </row>
    <row r="95" spans="1:11" x14ac:dyDescent="0.25">
      <c r="A95" s="4" t="s">
        <v>806</v>
      </c>
      <c r="B95" s="4" t="s">
        <v>777</v>
      </c>
      <c r="C95" s="4" t="s">
        <v>36</v>
      </c>
      <c r="D95" s="16">
        <v>983.31999999999994</v>
      </c>
      <c r="E95" s="4">
        <v>2017</v>
      </c>
      <c r="F95" s="6" t="s">
        <v>678</v>
      </c>
      <c r="G95" s="6" t="s">
        <v>678</v>
      </c>
      <c r="H95" s="9">
        <v>2018</v>
      </c>
      <c r="I95" s="28">
        <v>0</v>
      </c>
      <c r="J95" s="7">
        <f t="shared" si="2"/>
        <v>1474.98</v>
      </c>
      <c r="K95" s="12">
        <f t="shared" si="3"/>
        <v>1229.1500000000001</v>
      </c>
    </row>
    <row r="96" spans="1:11" x14ac:dyDescent="0.25">
      <c r="A96" s="4" t="s">
        <v>807</v>
      </c>
      <c r="B96" s="4" t="s">
        <v>808</v>
      </c>
      <c r="C96" s="4" t="s">
        <v>6</v>
      </c>
      <c r="D96" s="16">
        <v>754</v>
      </c>
      <c r="E96" s="4">
        <v>2016</v>
      </c>
      <c r="F96" s="6" t="s">
        <v>678</v>
      </c>
      <c r="G96" s="6" t="s">
        <v>683</v>
      </c>
      <c r="H96" s="9">
        <v>2018</v>
      </c>
      <c r="I96" s="28">
        <v>0</v>
      </c>
      <c r="J96" s="7">
        <f t="shared" si="2"/>
        <v>1508</v>
      </c>
      <c r="K96" s="12">
        <f t="shared" si="3"/>
        <v>1131</v>
      </c>
    </row>
    <row r="97" spans="1:11" x14ac:dyDescent="0.25">
      <c r="A97" s="4" t="s">
        <v>809</v>
      </c>
      <c r="B97" s="4" t="s">
        <v>131</v>
      </c>
      <c r="C97" s="4" t="s">
        <v>6</v>
      </c>
      <c r="D97" s="16">
        <v>793</v>
      </c>
      <c r="E97" s="4">
        <v>2019</v>
      </c>
      <c r="F97" s="6" t="s">
        <v>678</v>
      </c>
      <c r="G97" s="6" t="s">
        <v>678</v>
      </c>
      <c r="H97" s="9">
        <v>2019</v>
      </c>
      <c r="I97" s="28">
        <v>0</v>
      </c>
      <c r="J97" s="7">
        <f t="shared" si="2"/>
        <v>0</v>
      </c>
      <c r="K97" s="12">
        <f t="shared" si="3"/>
        <v>1189.5</v>
      </c>
    </row>
    <row r="98" spans="1:11" x14ac:dyDescent="0.25">
      <c r="A98" s="4" t="s">
        <v>810</v>
      </c>
      <c r="B98" s="4" t="s">
        <v>811</v>
      </c>
      <c r="C98" s="4" t="s">
        <v>37</v>
      </c>
      <c r="D98" s="16">
        <v>1211</v>
      </c>
      <c r="E98" s="4">
        <v>2019</v>
      </c>
      <c r="F98" s="6" t="s">
        <v>683</v>
      </c>
      <c r="G98" s="6" t="s">
        <v>678</v>
      </c>
      <c r="H98" s="9">
        <v>2019</v>
      </c>
      <c r="I98" s="28">
        <v>0</v>
      </c>
      <c r="J98" s="7">
        <f t="shared" si="2"/>
        <v>0</v>
      </c>
      <c r="K98" s="12">
        <f t="shared" si="3"/>
        <v>1816.5</v>
      </c>
    </row>
    <row r="99" spans="1:11" x14ac:dyDescent="0.25">
      <c r="A99" s="4" t="s">
        <v>812</v>
      </c>
      <c r="B99" s="4" t="s">
        <v>813</v>
      </c>
      <c r="C99" s="4" t="s">
        <v>6</v>
      </c>
      <c r="D99" s="16">
        <v>646</v>
      </c>
      <c r="E99" s="4">
        <v>2016</v>
      </c>
      <c r="F99" s="6" t="s">
        <v>678</v>
      </c>
      <c r="G99" s="6" t="s">
        <v>678</v>
      </c>
      <c r="H99" s="9">
        <v>2018</v>
      </c>
      <c r="I99" s="28">
        <v>1</v>
      </c>
      <c r="J99" s="7">
        <f t="shared" si="2"/>
        <v>969</v>
      </c>
      <c r="K99" s="12">
        <f t="shared" si="3"/>
        <v>969</v>
      </c>
    </row>
    <row r="100" spans="1:11" x14ac:dyDescent="0.25">
      <c r="A100" s="4" t="s">
        <v>814</v>
      </c>
      <c r="B100" s="4" t="s">
        <v>448</v>
      </c>
      <c r="C100" s="4" t="s">
        <v>6</v>
      </c>
      <c r="D100" s="16">
        <v>675</v>
      </c>
      <c r="E100" s="4">
        <v>2018</v>
      </c>
      <c r="F100" s="6" t="s">
        <v>678</v>
      </c>
      <c r="G100" s="6" t="s">
        <v>683</v>
      </c>
      <c r="H100" s="9">
        <v>2018</v>
      </c>
      <c r="I100" s="28">
        <v>0</v>
      </c>
      <c r="J100" s="7">
        <f t="shared" si="2"/>
        <v>1350</v>
      </c>
      <c r="K100" s="12">
        <f t="shared" si="3"/>
        <v>1012.5</v>
      </c>
    </row>
    <row r="101" spans="1:11" x14ac:dyDescent="0.25">
      <c r="A101" s="4" t="s">
        <v>815</v>
      </c>
      <c r="B101" s="4" t="s">
        <v>816</v>
      </c>
      <c r="C101" s="4" t="s">
        <v>6</v>
      </c>
      <c r="D101" s="16">
        <v>634</v>
      </c>
      <c r="E101" s="4">
        <v>2018</v>
      </c>
      <c r="F101" s="6" t="s">
        <v>678</v>
      </c>
      <c r="G101" s="6" t="s">
        <v>678</v>
      </c>
      <c r="H101" s="9">
        <v>2018</v>
      </c>
      <c r="I101" s="28">
        <v>0</v>
      </c>
      <c r="J101" s="7">
        <f t="shared" si="2"/>
        <v>951</v>
      </c>
      <c r="K101" s="12">
        <f t="shared" si="3"/>
        <v>792.5</v>
      </c>
    </row>
    <row r="102" spans="1:11" x14ac:dyDescent="0.25">
      <c r="A102" s="4" t="s">
        <v>817</v>
      </c>
      <c r="B102" s="4" t="s">
        <v>317</v>
      </c>
      <c r="C102" s="4" t="s">
        <v>37</v>
      </c>
      <c r="D102" s="16">
        <v>1354.5</v>
      </c>
      <c r="E102" s="4">
        <v>2016</v>
      </c>
      <c r="F102" s="6" t="s">
        <v>683</v>
      </c>
      <c r="G102" s="6" t="s">
        <v>678</v>
      </c>
      <c r="H102" s="9">
        <v>2018</v>
      </c>
      <c r="I102" s="28">
        <v>0</v>
      </c>
      <c r="J102" s="7">
        <f t="shared" si="2"/>
        <v>2031.75</v>
      </c>
      <c r="K102" s="12">
        <f t="shared" si="3"/>
        <v>1693.125</v>
      </c>
    </row>
    <row r="103" spans="1:11" x14ac:dyDescent="0.25">
      <c r="A103" s="4" t="s">
        <v>818</v>
      </c>
      <c r="B103" s="4" t="s">
        <v>667</v>
      </c>
      <c r="C103" s="4" t="s">
        <v>37</v>
      </c>
      <c r="D103" s="16">
        <v>1149.75</v>
      </c>
      <c r="E103" s="4">
        <v>2016</v>
      </c>
      <c r="F103" s="6" t="s">
        <v>678</v>
      </c>
      <c r="G103" s="6" t="s">
        <v>678</v>
      </c>
      <c r="H103" s="9">
        <v>2018</v>
      </c>
      <c r="I103" s="28">
        <v>0</v>
      </c>
      <c r="J103" s="7">
        <f t="shared" si="2"/>
        <v>1724.625</v>
      </c>
      <c r="K103" s="12">
        <f t="shared" si="3"/>
        <v>1437.1875</v>
      </c>
    </row>
    <row r="104" spans="1:11" x14ac:dyDescent="0.25">
      <c r="A104" s="4" t="s">
        <v>819</v>
      </c>
      <c r="B104" s="4" t="s">
        <v>820</v>
      </c>
      <c r="C104" s="4" t="s">
        <v>6</v>
      </c>
      <c r="D104" s="16">
        <v>512</v>
      </c>
      <c r="E104" s="4">
        <v>2016</v>
      </c>
      <c r="F104" s="6" t="s">
        <v>678</v>
      </c>
      <c r="G104" s="6" t="s">
        <v>678</v>
      </c>
      <c r="H104" s="9">
        <v>2018</v>
      </c>
      <c r="I104" s="28">
        <v>0</v>
      </c>
      <c r="J104" s="7">
        <f t="shared" si="2"/>
        <v>768</v>
      </c>
      <c r="K104" s="12">
        <f t="shared" si="3"/>
        <v>640</v>
      </c>
    </row>
    <row r="105" spans="1:11" x14ac:dyDescent="0.25">
      <c r="A105" s="4" t="s">
        <v>821</v>
      </c>
      <c r="B105" s="4" t="s">
        <v>822</v>
      </c>
      <c r="C105" s="4" t="s">
        <v>6</v>
      </c>
      <c r="D105" s="16">
        <v>901</v>
      </c>
      <c r="E105" s="4">
        <v>2019</v>
      </c>
      <c r="F105" s="6" t="s">
        <v>678</v>
      </c>
      <c r="G105" s="6" t="s">
        <v>678</v>
      </c>
      <c r="H105" s="9">
        <v>2019</v>
      </c>
      <c r="I105" s="28">
        <v>0</v>
      </c>
      <c r="J105" s="7">
        <f t="shared" si="2"/>
        <v>0</v>
      </c>
      <c r="K105" s="12">
        <f t="shared" si="3"/>
        <v>1351.5</v>
      </c>
    </row>
    <row r="106" spans="1:11" x14ac:dyDescent="0.25">
      <c r="A106" s="4" t="s">
        <v>823</v>
      </c>
      <c r="B106" s="4" t="s">
        <v>607</v>
      </c>
      <c r="C106" s="4" t="s">
        <v>6</v>
      </c>
      <c r="D106" s="16">
        <v>566</v>
      </c>
      <c r="E106" s="4">
        <v>2018</v>
      </c>
      <c r="F106" s="6" t="s">
        <v>678</v>
      </c>
      <c r="G106" s="6" t="s">
        <v>678</v>
      </c>
      <c r="H106" s="9">
        <v>2018</v>
      </c>
      <c r="I106" s="28">
        <v>1</v>
      </c>
      <c r="J106" s="7">
        <f t="shared" si="2"/>
        <v>849</v>
      </c>
      <c r="K106" s="12">
        <f t="shared" si="3"/>
        <v>849</v>
      </c>
    </row>
    <row r="107" spans="1:11" x14ac:dyDescent="0.25">
      <c r="A107" s="4" t="s">
        <v>824</v>
      </c>
      <c r="B107" s="4" t="s">
        <v>687</v>
      </c>
      <c r="C107" s="4" t="s">
        <v>6</v>
      </c>
      <c r="D107" s="16">
        <v>912</v>
      </c>
      <c r="E107" s="4">
        <v>2017</v>
      </c>
      <c r="F107" s="6" t="s">
        <v>678</v>
      </c>
      <c r="G107" s="6" t="s">
        <v>683</v>
      </c>
      <c r="H107" s="9">
        <v>2018</v>
      </c>
      <c r="I107" s="28">
        <v>0</v>
      </c>
      <c r="J107" s="7">
        <f t="shared" si="2"/>
        <v>1824</v>
      </c>
      <c r="K107" s="12">
        <f t="shared" si="3"/>
        <v>1368</v>
      </c>
    </row>
    <row r="108" spans="1:11" x14ac:dyDescent="0.25">
      <c r="A108" s="4" t="s">
        <v>825</v>
      </c>
      <c r="B108" s="4" t="s">
        <v>826</v>
      </c>
      <c r="C108" s="4" t="s">
        <v>6</v>
      </c>
      <c r="D108" s="16">
        <v>824</v>
      </c>
      <c r="E108" s="4">
        <v>2016</v>
      </c>
      <c r="F108" s="6" t="s">
        <v>678</v>
      </c>
      <c r="G108" s="6" t="s">
        <v>678</v>
      </c>
      <c r="H108" s="9">
        <v>2018</v>
      </c>
      <c r="I108" s="28">
        <v>0</v>
      </c>
      <c r="J108" s="7">
        <f t="shared" si="2"/>
        <v>1236</v>
      </c>
      <c r="K108" s="12">
        <f t="shared" si="3"/>
        <v>1030</v>
      </c>
    </row>
    <row r="109" spans="1:11" x14ac:dyDescent="0.25">
      <c r="A109" s="4" t="s">
        <v>827</v>
      </c>
      <c r="B109" s="4" t="s">
        <v>143</v>
      </c>
      <c r="C109" s="4" t="s">
        <v>37</v>
      </c>
      <c r="D109" s="16">
        <v>1400</v>
      </c>
      <c r="E109" s="4">
        <v>2017</v>
      </c>
      <c r="F109" s="6" t="s">
        <v>678</v>
      </c>
      <c r="G109" s="6" t="s">
        <v>683</v>
      </c>
      <c r="H109" s="9">
        <v>2018</v>
      </c>
      <c r="I109" s="28">
        <v>0</v>
      </c>
      <c r="J109" s="7">
        <f t="shared" si="2"/>
        <v>2800</v>
      </c>
      <c r="K109" s="12">
        <f t="shared" si="3"/>
        <v>2100</v>
      </c>
    </row>
    <row r="110" spans="1:11" x14ac:dyDescent="0.25">
      <c r="A110" s="4" t="s">
        <v>828</v>
      </c>
      <c r="B110" s="4" t="s">
        <v>494</v>
      </c>
      <c r="C110" s="4" t="s">
        <v>6</v>
      </c>
      <c r="D110" s="16">
        <v>618</v>
      </c>
      <c r="E110" s="4">
        <v>2017</v>
      </c>
      <c r="F110" s="6" t="s">
        <v>678</v>
      </c>
      <c r="G110" s="6" t="s">
        <v>678</v>
      </c>
      <c r="H110" s="9">
        <v>2018</v>
      </c>
      <c r="I110" s="28">
        <v>0</v>
      </c>
      <c r="J110" s="7">
        <f t="shared" si="2"/>
        <v>927</v>
      </c>
      <c r="K110" s="12">
        <f t="shared" si="3"/>
        <v>772.5</v>
      </c>
    </row>
    <row r="111" spans="1:11" x14ac:dyDescent="0.25">
      <c r="A111" s="4" t="s">
        <v>829</v>
      </c>
      <c r="B111" s="4" t="s">
        <v>646</v>
      </c>
      <c r="C111" s="4" t="s">
        <v>38</v>
      </c>
      <c r="D111" s="16">
        <v>2054.8000000000002</v>
      </c>
      <c r="E111" s="4">
        <v>2018</v>
      </c>
      <c r="F111" s="6" t="s">
        <v>678</v>
      </c>
      <c r="G111" s="6" t="s">
        <v>683</v>
      </c>
      <c r="H111" s="9">
        <v>2018</v>
      </c>
      <c r="I111" s="28">
        <v>0</v>
      </c>
      <c r="J111" s="7">
        <f t="shared" si="2"/>
        <v>4109.6000000000004</v>
      </c>
      <c r="K111" s="12">
        <f t="shared" si="3"/>
        <v>3082.2000000000003</v>
      </c>
    </row>
    <row r="112" spans="1:11" x14ac:dyDescent="0.25">
      <c r="A112" s="4" t="s">
        <v>830</v>
      </c>
      <c r="B112" s="4" t="s">
        <v>831</v>
      </c>
      <c r="C112" s="4" t="s">
        <v>6</v>
      </c>
      <c r="D112" s="16">
        <v>715</v>
      </c>
      <c r="E112" s="4">
        <v>2016</v>
      </c>
      <c r="F112" s="6" t="s">
        <v>678</v>
      </c>
      <c r="G112" s="6" t="s">
        <v>678</v>
      </c>
      <c r="H112" s="9">
        <v>2018</v>
      </c>
      <c r="I112" s="28">
        <v>0</v>
      </c>
      <c r="J112" s="7">
        <f t="shared" si="2"/>
        <v>1072.5</v>
      </c>
      <c r="K112" s="12">
        <f t="shared" si="3"/>
        <v>893.75</v>
      </c>
    </row>
    <row r="113" spans="1:11" x14ac:dyDescent="0.25">
      <c r="A113" s="4" t="s">
        <v>832</v>
      </c>
      <c r="B113" s="4" t="s">
        <v>833</v>
      </c>
      <c r="C113" s="4" t="s">
        <v>36</v>
      </c>
      <c r="D113" s="16">
        <v>735.32</v>
      </c>
      <c r="E113" s="4">
        <v>2018</v>
      </c>
      <c r="F113" s="6" t="s">
        <v>678</v>
      </c>
      <c r="G113" s="6" t="s">
        <v>678</v>
      </c>
      <c r="H113" s="9">
        <v>2018</v>
      </c>
      <c r="I113" s="28">
        <v>0</v>
      </c>
      <c r="J113" s="7">
        <f t="shared" si="2"/>
        <v>1102.98</v>
      </c>
      <c r="K113" s="12">
        <f t="shared" si="3"/>
        <v>919.15000000000009</v>
      </c>
    </row>
    <row r="114" spans="1:11" x14ac:dyDescent="0.25">
      <c r="A114" s="4" t="s">
        <v>834</v>
      </c>
      <c r="B114" s="4" t="s">
        <v>813</v>
      </c>
      <c r="C114" s="4" t="s">
        <v>38</v>
      </c>
      <c r="D114" s="16">
        <v>1243</v>
      </c>
      <c r="E114" s="4">
        <v>2018</v>
      </c>
      <c r="F114" s="6" t="s">
        <v>683</v>
      </c>
      <c r="G114" s="6" t="s">
        <v>678</v>
      </c>
      <c r="H114" s="9">
        <v>2018</v>
      </c>
      <c r="I114" s="28">
        <v>0</v>
      </c>
      <c r="J114" s="7">
        <f t="shared" si="2"/>
        <v>1864.5</v>
      </c>
      <c r="K114" s="12">
        <f t="shared" si="3"/>
        <v>1553.75</v>
      </c>
    </row>
    <row r="115" spans="1:11" x14ac:dyDescent="0.25">
      <c r="A115" s="4" t="s">
        <v>835</v>
      </c>
      <c r="B115" s="4" t="s">
        <v>816</v>
      </c>
      <c r="C115" s="4" t="s">
        <v>36</v>
      </c>
      <c r="D115" s="16">
        <v>1143.28</v>
      </c>
      <c r="E115" s="4">
        <v>2016</v>
      </c>
      <c r="F115" s="6" t="s">
        <v>678</v>
      </c>
      <c r="G115" s="6" t="s">
        <v>678</v>
      </c>
      <c r="H115" s="9">
        <v>2018</v>
      </c>
      <c r="I115" s="28">
        <v>0</v>
      </c>
      <c r="J115" s="7">
        <f t="shared" si="2"/>
        <v>1714.92</v>
      </c>
      <c r="K115" s="12">
        <f t="shared" si="3"/>
        <v>1429.1</v>
      </c>
    </row>
    <row r="116" spans="1:11" x14ac:dyDescent="0.25">
      <c r="A116" s="4" t="s">
        <v>836</v>
      </c>
      <c r="B116" s="4" t="s">
        <v>620</v>
      </c>
      <c r="C116" s="4" t="s">
        <v>37</v>
      </c>
      <c r="D116" s="16">
        <v>1083.25</v>
      </c>
      <c r="E116" s="4">
        <v>2017</v>
      </c>
      <c r="F116" s="6" t="s">
        <v>678</v>
      </c>
      <c r="G116" s="6" t="s">
        <v>678</v>
      </c>
      <c r="H116" s="9">
        <v>2018</v>
      </c>
      <c r="I116" s="28">
        <v>1</v>
      </c>
      <c r="J116" s="7">
        <f t="shared" si="2"/>
        <v>1624.875</v>
      </c>
      <c r="K116" s="12">
        <f t="shared" si="3"/>
        <v>1624.875</v>
      </c>
    </row>
    <row r="117" spans="1:11" x14ac:dyDescent="0.25">
      <c r="A117" s="4" t="s">
        <v>837</v>
      </c>
      <c r="B117" s="4" t="s">
        <v>324</v>
      </c>
      <c r="C117" s="4" t="s">
        <v>37</v>
      </c>
      <c r="D117" s="16">
        <v>1631</v>
      </c>
      <c r="E117" s="4">
        <v>2018</v>
      </c>
      <c r="F117" s="6" t="s">
        <v>678</v>
      </c>
      <c r="G117" s="6" t="s">
        <v>678</v>
      </c>
      <c r="H117" s="9">
        <v>2018</v>
      </c>
      <c r="I117" s="28">
        <v>0</v>
      </c>
      <c r="J117" s="7">
        <f t="shared" si="2"/>
        <v>2446.5</v>
      </c>
      <c r="K117" s="12">
        <f t="shared" si="3"/>
        <v>2038.75</v>
      </c>
    </row>
    <row r="118" spans="1:11" x14ac:dyDescent="0.25">
      <c r="A118" s="4" t="s">
        <v>838</v>
      </c>
      <c r="B118" s="4" t="s">
        <v>382</v>
      </c>
      <c r="C118" s="4" t="s">
        <v>6</v>
      </c>
      <c r="D118" s="16">
        <v>529</v>
      </c>
      <c r="E118" s="4">
        <v>2018</v>
      </c>
      <c r="F118" s="6" t="s">
        <v>678</v>
      </c>
      <c r="G118" s="6" t="s">
        <v>683</v>
      </c>
      <c r="H118" s="9">
        <v>2018</v>
      </c>
      <c r="I118" s="28">
        <v>0</v>
      </c>
      <c r="J118" s="7">
        <f t="shared" si="2"/>
        <v>1058</v>
      </c>
      <c r="K118" s="12">
        <f t="shared" si="3"/>
        <v>793.5</v>
      </c>
    </row>
    <row r="119" spans="1:11" x14ac:dyDescent="0.25">
      <c r="A119" s="4" t="s">
        <v>839</v>
      </c>
      <c r="B119" s="4" t="s">
        <v>840</v>
      </c>
      <c r="C119" s="4" t="s">
        <v>6</v>
      </c>
      <c r="D119" s="16">
        <v>645</v>
      </c>
      <c r="E119" s="4">
        <v>2018</v>
      </c>
      <c r="F119" s="6" t="s">
        <v>678</v>
      </c>
      <c r="G119" s="6" t="s">
        <v>678</v>
      </c>
      <c r="H119" s="9">
        <v>2018</v>
      </c>
      <c r="I119" s="28">
        <v>0</v>
      </c>
      <c r="J119" s="7">
        <f t="shared" si="2"/>
        <v>967.5</v>
      </c>
      <c r="K119" s="12">
        <f t="shared" si="3"/>
        <v>806.25</v>
      </c>
    </row>
    <row r="120" spans="1:11" x14ac:dyDescent="0.25">
      <c r="A120" s="4" t="s">
        <v>841</v>
      </c>
      <c r="B120" s="4" t="s">
        <v>494</v>
      </c>
      <c r="C120" s="4" t="s">
        <v>6</v>
      </c>
      <c r="D120" s="16">
        <v>644</v>
      </c>
      <c r="E120" s="4">
        <v>2016</v>
      </c>
      <c r="F120" s="6" t="s">
        <v>683</v>
      </c>
      <c r="G120" s="6" t="s">
        <v>678</v>
      </c>
      <c r="H120" s="9">
        <v>2018</v>
      </c>
      <c r="I120" s="28">
        <v>0</v>
      </c>
      <c r="J120" s="7">
        <f t="shared" si="2"/>
        <v>966</v>
      </c>
      <c r="K120" s="12">
        <f t="shared" si="3"/>
        <v>805</v>
      </c>
    </row>
    <row r="121" spans="1:11" x14ac:dyDescent="0.25">
      <c r="A121" s="4" t="s">
        <v>842</v>
      </c>
      <c r="B121" s="4" t="s">
        <v>278</v>
      </c>
      <c r="C121" s="4" t="s">
        <v>38</v>
      </c>
      <c r="D121" s="16">
        <v>2017.4</v>
      </c>
      <c r="E121" s="4">
        <v>2018</v>
      </c>
      <c r="F121" s="6" t="s">
        <v>678</v>
      </c>
      <c r="G121" s="6" t="s">
        <v>683</v>
      </c>
      <c r="H121" s="9">
        <v>2018</v>
      </c>
      <c r="I121" s="28">
        <v>0</v>
      </c>
      <c r="J121" s="7">
        <f t="shared" si="2"/>
        <v>4034.8</v>
      </c>
      <c r="K121" s="12">
        <f t="shared" si="3"/>
        <v>3026.1000000000004</v>
      </c>
    </row>
    <row r="122" spans="1:11" x14ac:dyDescent="0.25">
      <c r="A122" s="4" t="s">
        <v>843</v>
      </c>
      <c r="B122" s="4" t="s">
        <v>844</v>
      </c>
      <c r="C122" s="4" t="s">
        <v>6</v>
      </c>
      <c r="D122" s="16">
        <v>592</v>
      </c>
      <c r="E122" s="4">
        <v>2017</v>
      </c>
      <c r="F122" s="6" t="s">
        <v>678</v>
      </c>
      <c r="G122" s="6" t="s">
        <v>683</v>
      </c>
      <c r="H122" s="9">
        <v>2018</v>
      </c>
      <c r="I122" s="28">
        <v>0</v>
      </c>
      <c r="J122" s="7">
        <f t="shared" si="2"/>
        <v>1184</v>
      </c>
      <c r="K122" s="12">
        <f t="shared" si="3"/>
        <v>888</v>
      </c>
    </row>
    <row r="123" spans="1:11" x14ac:dyDescent="0.25">
      <c r="A123" s="4" t="s">
        <v>845</v>
      </c>
      <c r="B123" s="4" t="s">
        <v>846</v>
      </c>
      <c r="C123" s="4" t="s">
        <v>38</v>
      </c>
      <c r="D123" s="16">
        <v>1194.6000000000001</v>
      </c>
      <c r="E123" s="4">
        <v>2016</v>
      </c>
      <c r="F123" s="6" t="s">
        <v>683</v>
      </c>
      <c r="G123" s="6" t="s">
        <v>678</v>
      </c>
      <c r="H123" s="9">
        <v>2018</v>
      </c>
      <c r="I123" s="28">
        <v>1</v>
      </c>
      <c r="J123" s="7">
        <f t="shared" si="2"/>
        <v>1791.8999999999999</v>
      </c>
      <c r="K123" s="12">
        <f t="shared" si="3"/>
        <v>1791.8999999999999</v>
      </c>
    </row>
    <row r="124" spans="1:11" x14ac:dyDescent="0.25">
      <c r="A124" s="4" t="s">
        <v>847</v>
      </c>
      <c r="B124" s="4" t="s">
        <v>743</v>
      </c>
      <c r="C124" s="4" t="s">
        <v>6</v>
      </c>
      <c r="D124" s="16">
        <v>940</v>
      </c>
      <c r="E124" s="4">
        <v>2017</v>
      </c>
      <c r="F124" s="6" t="s">
        <v>683</v>
      </c>
      <c r="G124" s="6" t="s">
        <v>678</v>
      </c>
      <c r="H124" s="9">
        <v>2018</v>
      </c>
      <c r="I124" s="28">
        <v>1</v>
      </c>
      <c r="J124" s="7">
        <f t="shared" si="2"/>
        <v>1410</v>
      </c>
      <c r="K124" s="12">
        <f t="shared" si="3"/>
        <v>1410</v>
      </c>
    </row>
    <row r="125" spans="1:11" x14ac:dyDescent="0.25">
      <c r="A125" s="4" t="s">
        <v>848</v>
      </c>
      <c r="B125" s="4" t="s">
        <v>692</v>
      </c>
      <c r="C125" s="4" t="s">
        <v>6</v>
      </c>
      <c r="D125" s="16">
        <v>785</v>
      </c>
      <c r="E125" s="4">
        <v>2017</v>
      </c>
      <c r="F125" s="6" t="s">
        <v>678</v>
      </c>
      <c r="G125" s="6" t="s">
        <v>678</v>
      </c>
      <c r="H125" s="9">
        <v>2018</v>
      </c>
      <c r="I125" s="28">
        <v>0</v>
      </c>
      <c r="J125" s="7">
        <f t="shared" si="2"/>
        <v>1177.5</v>
      </c>
      <c r="K125" s="12">
        <f t="shared" si="3"/>
        <v>981.25</v>
      </c>
    </row>
    <row r="126" spans="1:11" x14ac:dyDescent="0.25">
      <c r="A126" s="4" t="s">
        <v>849</v>
      </c>
      <c r="B126" s="4" t="s">
        <v>777</v>
      </c>
      <c r="C126" s="4" t="s">
        <v>38</v>
      </c>
      <c r="D126" s="16">
        <v>2017.4</v>
      </c>
      <c r="E126" s="4">
        <v>2016</v>
      </c>
      <c r="F126" s="6" t="s">
        <v>678</v>
      </c>
      <c r="G126" s="6" t="s">
        <v>678</v>
      </c>
      <c r="H126" s="9">
        <v>2018</v>
      </c>
      <c r="I126" s="28">
        <v>0</v>
      </c>
      <c r="J126" s="7">
        <f t="shared" si="2"/>
        <v>3026.1000000000004</v>
      </c>
      <c r="K126" s="12">
        <f t="shared" si="3"/>
        <v>2521.75</v>
      </c>
    </row>
    <row r="127" spans="1:11" x14ac:dyDescent="0.25">
      <c r="A127" s="4" t="s">
        <v>850</v>
      </c>
      <c r="B127" s="4" t="s">
        <v>278</v>
      </c>
      <c r="C127" s="4" t="s">
        <v>6</v>
      </c>
      <c r="D127" s="16">
        <v>903</v>
      </c>
      <c r="E127" s="4">
        <v>2018</v>
      </c>
      <c r="F127" s="6" t="s">
        <v>683</v>
      </c>
      <c r="G127" s="6" t="s">
        <v>678</v>
      </c>
      <c r="H127" s="9">
        <v>2018</v>
      </c>
      <c r="I127" s="28">
        <v>0</v>
      </c>
      <c r="J127" s="7">
        <f t="shared" si="2"/>
        <v>1354.5</v>
      </c>
      <c r="K127" s="12">
        <f t="shared" si="3"/>
        <v>1128.75</v>
      </c>
    </row>
    <row r="128" spans="1:11" x14ac:dyDescent="0.25">
      <c r="A128" s="4" t="s">
        <v>851</v>
      </c>
      <c r="B128" s="4" t="s">
        <v>786</v>
      </c>
      <c r="C128" s="4" t="s">
        <v>38</v>
      </c>
      <c r="D128" s="16">
        <v>1894.2</v>
      </c>
      <c r="E128" s="4">
        <v>2016</v>
      </c>
      <c r="F128" s="6" t="s">
        <v>678</v>
      </c>
      <c r="G128" s="6" t="s">
        <v>678</v>
      </c>
      <c r="H128" s="9">
        <v>2018</v>
      </c>
      <c r="I128" s="28">
        <v>0</v>
      </c>
      <c r="J128" s="7">
        <f t="shared" si="2"/>
        <v>2841.3</v>
      </c>
      <c r="K128" s="12">
        <f t="shared" si="3"/>
        <v>2367.75</v>
      </c>
    </row>
    <row r="129" spans="1:11" x14ac:dyDescent="0.25">
      <c r="A129" s="4" t="s">
        <v>852</v>
      </c>
      <c r="B129" s="4" t="s">
        <v>853</v>
      </c>
      <c r="C129" s="4" t="s">
        <v>36</v>
      </c>
      <c r="D129" s="16">
        <v>1129.6400000000001</v>
      </c>
      <c r="E129" s="4">
        <v>2018</v>
      </c>
      <c r="F129" s="6" t="s">
        <v>678</v>
      </c>
      <c r="G129" s="6" t="s">
        <v>678</v>
      </c>
      <c r="H129" s="9">
        <v>2018</v>
      </c>
      <c r="I129" s="28">
        <v>0</v>
      </c>
      <c r="J129" s="7">
        <f t="shared" si="2"/>
        <v>1694.46</v>
      </c>
      <c r="K129" s="12">
        <f t="shared" si="3"/>
        <v>1412.0500000000002</v>
      </c>
    </row>
    <row r="130" spans="1:11" x14ac:dyDescent="0.25">
      <c r="A130" s="4" t="s">
        <v>854</v>
      </c>
      <c r="B130" s="4" t="s">
        <v>413</v>
      </c>
      <c r="C130" s="4" t="s">
        <v>6</v>
      </c>
      <c r="D130" s="16">
        <v>579</v>
      </c>
      <c r="E130" s="4">
        <v>2016</v>
      </c>
      <c r="F130" s="6" t="s">
        <v>678</v>
      </c>
      <c r="G130" s="6" t="s">
        <v>678</v>
      </c>
      <c r="H130" s="9">
        <v>2018</v>
      </c>
      <c r="I130" s="28">
        <v>0</v>
      </c>
      <c r="J130" s="7">
        <f t="shared" si="2"/>
        <v>868.5</v>
      </c>
      <c r="K130" s="12">
        <f t="shared" si="3"/>
        <v>723.75</v>
      </c>
    </row>
    <row r="131" spans="1:11" x14ac:dyDescent="0.25">
      <c r="A131" s="4" t="s">
        <v>855</v>
      </c>
      <c r="B131" s="4" t="s">
        <v>856</v>
      </c>
      <c r="C131" s="4" t="s">
        <v>6</v>
      </c>
      <c r="D131" s="16">
        <v>545</v>
      </c>
      <c r="E131" s="4">
        <v>2017</v>
      </c>
      <c r="F131" s="6" t="s">
        <v>683</v>
      </c>
      <c r="G131" s="6" t="s">
        <v>678</v>
      </c>
      <c r="H131" s="9">
        <v>2018</v>
      </c>
      <c r="I131" s="28">
        <v>0</v>
      </c>
      <c r="J131" s="7">
        <f t="shared" si="2"/>
        <v>817.5</v>
      </c>
      <c r="K131" s="12">
        <f t="shared" si="3"/>
        <v>681.25</v>
      </c>
    </row>
    <row r="132" spans="1:11" x14ac:dyDescent="0.25">
      <c r="A132" s="4" t="s">
        <v>857</v>
      </c>
      <c r="B132" s="4" t="s">
        <v>393</v>
      </c>
      <c r="C132" s="4" t="s">
        <v>6</v>
      </c>
      <c r="D132" s="16">
        <v>511</v>
      </c>
      <c r="E132" s="4">
        <v>2018</v>
      </c>
      <c r="F132" s="6" t="s">
        <v>683</v>
      </c>
      <c r="G132" s="6" t="s">
        <v>678</v>
      </c>
      <c r="H132" s="9">
        <v>2018</v>
      </c>
      <c r="I132" s="28">
        <v>1</v>
      </c>
      <c r="J132" s="7">
        <f t="shared" si="2"/>
        <v>766.5</v>
      </c>
      <c r="K132" s="12">
        <f t="shared" si="3"/>
        <v>766.5</v>
      </c>
    </row>
    <row r="133" spans="1:11" x14ac:dyDescent="0.25">
      <c r="A133" s="4" t="s">
        <v>858</v>
      </c>
      <c r="B133" s="4" t="s">
        <v>859</v>
      </c>
      <c r="C133" s="4" t="s">
        <v>6</v>
      </c>
      <c r="D133" s="16">
        <v>761</v>
      </c>
      <c r="E133" s="4">
        <v>2018</v>
      </c>
      <c r="F133" s="6" t="s">
        <v>678</v>
      </c>
      <c r="G133" s="6" t="s">
        <v>678</v>
      </c>
      <c r="H133" s="9">
        <v>2018</v>
      </c>
      <c r="I133" s="28">
        <v>0</v>
      </c>
      <c r="J133" s="7">
        <f t="shared" si="2"/>
        <v>1141.5</v>
      </c>
      <c r="K133" s="12">
        <f t="shared" si="3"/>
        <v>951.25</v>
      </c>
    </row>
    <row r="134" spans="1:11" x14ac:dyDescent="0.25">
      <c r="A134" s="4" t="s">
        <v>748</v>
      </c>
      <c r="B134" s="4" t="s">
        <v>860</v>
      </c>
      <c r="C134" s="4" t="s">
        <v>38</v>
      </c>
      <c r="D134" s="16">
        <v>1918.4</v>
      </c>
      <c r="E134" s="4">
        <v>2016</v>
      </c>
      <c r="F134" s="6" t="s">
        <v>678</v>
      </c>
      <c r="G134" s="6" t="s">
        <v>683</v>
      </c>
      <c r="H134" s="9">
        <v>2018</v>
      </c>
      <c r="I134" s="28">
        <v>0</v>
      </c>
      <c r="J134" s="7">
        <f t="shared" si="2"/>
        <v>3836.8</v>
      </c>
      <c r="K134" s="12">
        <f t="shared" si="3"/>
        <v>2877.6000000000004</v>
      </c>
    </row>
    <row r="135" spans="1:11" x14ac:dyDescent="0.25">
      <c r="A135" s="4" t="s">
        <v>861</v>
      </c>
      <c r="B135" s="4" t="s">
        <v>862</v>
      </c>
      <c r="C135" s="4" t="s">
        <v>6</v>
      </c>
      <c r="D135" s="16">
        <v>900</v>
      </c>
      <c r="E135" s="4">
        <v>2018</v>
      </c>
      <c r="F135" s="6" t="s">
        <v>678</v>
      </c>
      <c r="G135" s="6" t="s">
        <v>678</v>
      </c>
      <c r="H135" s="9">
        <v>2018</v>
      </c>
      <c r="I135" s="28">
        <v>0</v>
      </c>
      <c r="J135" s="7">
        <f t="shared" ref="J135:J198" si="4">surprime($D135,$G135,J$5,$H135)</f>
        <v>1350</v>
      </c>
      <c r="K135" s="12">
        <f t="shared" ref="K135:K198" si="5">surprime(D135,G135,K$5,$H135,I135)</f>
        <v>1125</v>
      </c>
    </row>
    <row r="136" spans="1:11" x14ac:dyDescent="0.25">
      <c r="A136" s="4" t="s">
        <v>863</v>
      </c>
      <c r="B136" s="4" t="s">
        <v>743</v>
      </c>
      <c r="C136" s="4" t="s">
        <v>6</v>
      </c>
      <c r="D136" s="16">
        <v>823</v>
      </c>
      <c r="E136" s="4">
        <v>2018</v>
      </c>
      <c r="F136" s="6" t="s">
        <v>683</v>
      </c>
      <c r="G136" s="6" t="s">
        <v>678</v>
      </c>
      <c r="H136" s="9">
        <v>2018</v>
      </c>
      <c r="I136" s="28">
        <v>0</v>
      </c>
      <c r="J136" s="7">
        <f t="shared" si="4"/>
        <v>1234.5</v>
      </c>
      <c r="K136" s="12">
        <f t="shared" si="5"/>
        <v>1028.75</v>
      </c>
    </row>
    <row r="137" spans="1:11" x14ac:dyDescent="0.25">
      <c r="A137" s="4" t="s">
        <v>864</v>
      </c>
      <c r="B137" s="4" t="s">
        <v>248</v>
      </c>
      <c r="C137" s="4" t="s">
        <v>38</v>
      </c>
      <c r="D137" s="16">
        <v>1639.0000000000002</v>
      </c>
      <c r="E137" s="4">
        <v>2017</v>
      </c>
      <c r="F137" s="6" t="s">
        <v>678</v>
      </c>
      <c r="G137" s="6" t="s">
        <v>678</v>
      </c>
      <c r="H137" s="9">
        <v>2018</v>
      </c>
      <c r="I137" s="28">
        <v>0</v>
      </c>
      <c r="J137" s="7">
        <f t="shared" si="4"/>
        <v>2458.5</v>
      </c>
      <c r="K137" s="12">
        <f t="shared" si="5"/>
        <v>2048.75</v>
      </c>
    </row>
    <row r="138" spans="1:11" x14ac:dyDescent="0.25">
      <c r="A138" s="4" t="s">
        <v>679</v>
      </c>
      <c r="B138" s="4" t="s">
        <v>262</v>
      </c>
      <c r="C138" s="4" t="s">
        <v>6</v>
      </c>
      <c r="D138" s="16">
        <v>519</v>
      </c>
      <c r="E138" s="4">
        <v>2017</v>
      </c>
      <c r="F138" s="6" t="s">
        <v>678</v>
      </c>
      <c r="G138" s="6" t="s">
        <v>678</v>
      </c>
      <c r="H138" s="9">
        <v>2018</v>
      </c>
      <c r="I138" s="28">
        <v>0</v>
      </c>
      <c r="J138" s="7">
        <f t="shared" si="4"/>
        <v>778.5</v>
      </c>
      <c r="K138" s="12">
        <f t="shared" si="5"/>
        <v>648.75</v>
      </c>
    </row>
    <row r="139" spans="1:11" x14ac:dyDescent="0.25">
      <c r="A139" s="4" t="s">
        <v>865</v>
      </c>
      <c r="B139" s="4" t="s">
        <v>345</v>
      </c>
      <c r="C139" s="4" t="s">
        <v>36</v>
      </c>
      <c r="D139" s="16">
        <v>828.32</v>
      </c>
      <c r="E139" s="4">
        <v>2018</v>
      </c>
      <c r="F139" s="6" t="s">
        <v>678</v>
      </c>
      <c r="G139" s="6" t="s">
        <v>678</v>
      </c>
      <c r="H139" s="9">
        <v>2018</v>
      </c>
      <c r="I139" s="28">
        <v>0</v>
      </c>
      <c r="J139" s="7">
        <f t="shared" si="4"/>
        <v>1242.48</v>
      </c>
      <c r="K139" s="12">
        <f t="shared" si="5"/>
        <v>1035.4000000000001</v>
      </c>
    </row>
    <row r="140" spans="1:11" x14ac:dyDescent="0.25">
      <c r="A140" s="4" t="s">
        <v>866</v>
      </c>
      <c r="B140" s="4" t="s">
        <v>867</v>
      </c>
      <c r="C140" s="4" t="s">
        <v>36</v>
      </c>
      <c r="D140" s="16">
        <v>721.68</v>
      </c>
      <c r="E140" s="4">
        <v>2017</v>
      </c>
      <c r="F140" s="6" t="s">
        <v>678</v>
      </c>
      <c r="G140" s="6" t="s">
        <v>678</v>
      </c>
      <c r="H140" s="9">
        <v>2018</v>
      </c>
      <c r="I140" s="28">
        <v>0</v>
      </c>
      <c r="J140" s="7">
        <f t="shared" si="4"/>
        <v>1082.52</v>
      </c>
      <c r="K140" s="12">
        <f t="shared" si="5"/>
        <v>902.09999999999991</v>
      </c>
    </row>
    <row r="141" spans="1:11" x14ac:dyDescent="0.25">
      <c r="A141" s="4" t="s">
        <v>868</v>
      </c>
      <c r="B141" s="4" t="s">
        <v>869</v>
      </c>
      <c r="C141" s="4" t="s">
        <v>38</v>
      </c>
      <c r="D141" s="16">
        <v>1731.4</v>
      </c>
      <c r="E141" s="4">
        <v>2018</v>
      </c>
      <c r="F141" s="6" t="s">
        <v>678</v>
      </c>
      <c r="G141" s="6" t="s">
        <v>678</v>
      </c>
      <c r="H141" s="9">
        <v>2018</v>
      </c>
      <c r="I141" s="28">
        <v>0</v>
      </c>
      <c r="J141" s="7">
        <f t="shared" si="4"/>
        <v>2597.1000000000004</v>
      </c>
      <c r="K141" s="12">
        <f t="shared" si="5"/>
        <v>2164.25</v>
      </c>
    </row>
    <row r="142" spans="1:11" x14ac:dyDescent="0.25">
      <c r="A142" s="4" t="s">
        <v>393</v>
      </c>
      <c r="B142" s="4" t="s">
        <v>319</v>
      </c>
      <c r="C142" s="4" t="s">
        <v>36</v>
      </c>
      <c r="D142" s="16">
        <v>884.12</v>
      </c>
      <c r="E142" s="4">
        <v>2016</v>
      </c>
      <c r="F142" s="6" t="s">
        <v>678</v>
      </c>
      <c r="G142" s="6" t="s">
        <v>678</v>
      </c>
      <c r="H142" s="9">
        <v>2018</v>
      </c>
      <c r="I142" s="28">
        <v>1</v>
      </c>
      <c r="J142" s="7">
        <f t="shared" si="4"/>
        <v>1326.18</v>
      </c>
      <c r="K142" s="12">
        <f t="shared" si="5"/>
        <v>1326.18</v>
      </c>
    </row>
    <row r="143" spans="1:11" x14ac:dyDescent="0.25">
      <c r="A143" s="4" t="s">
        <v>870</v>
      </c>
      <c r="B143" s="4" t="s">
        <v>871</v>
      </c>
      <c r="C143" s="4" t="s">
        <v>6</v>
      </c>
      <c r="D143" s="16">
        <v>592</v>
      </c>
      <c r="E143" s="4">
        <v>2016</v>
      </c>
      <c r="F143" s="6" t="s">
        <v>678</v>
      </c>
      <c r="G143" s="6" t="s">
        <v>678</v>
      </c>
      <c r="H143" s="9">
        <v>2018</v>
      </c>
      <c r="I143" s="28">
        <v>1</v>
      </c>
      <c r="J143" s="7">
        <f t="shared" si="4"/>
        <v>888</v>
      </c>
      <c r="K143" s="12">
        <f t="shared" si="5"/>
        <v>888</v>
      </c>
    </row>
    <row r="144" spans="1:11" x14ac:dyDescent="0.25">
      <c r="A144" s="4" t="s">
        <v>872</v>
      </c>
      <c r="B144" s="4" t="s">
        <v>873</v>
      </c>
      <c r="C144" s="4" t="s">
        <v>6</v>
      </c>
      <c r="D144" s="16">
        <v>711</v>
      </c>
      <c r="E144" s="4">
        <v>2016</v>
      </c>
      <c r="F144" s="6" t="s">
        <v>678</v>
      </c>
      <c r="G144" s="6" t="s">
        <v>678</v>
      </c>
      <c r="H144" s="9">
        <v>2018</v>
      </c>
      <c r="I144" s="28">
        <v>0</v>
      </c>
      <c r="J144" s="7">
        <f t="shared" si="4"/>
        <v>1066.5</v>
      </c>
      <c r="K144" s="12">
        <f t="shared" si="5"/>
        <v>888.75</v>
      </c>
    </row>
    <row r="145" spans="1:11" x14ac:dyDescent="0.25">
      <c r="A145" s="4" t="s">
        <v>874</v>
      </c>
      <c r="B145" s="4" t="s">
        <v>703</v>
      </c>
      <c r="C145" s="4" t="s">
        <v>37</v>
      </c>
      <c r="D145" s="16">
        <v>1211</v>
      </c>
      <c r="E145" s="4">
        <v>2017</v>
      </c>
      <c r="F145" s="6" t="s">
        <v>678</v>
      </c>
      <c r="G145" s="6" t="s">
        <v>678</v>
      </c>
      <c r="H145" s="9">
        <v>2018</v>
      </c>
      <c r="I145" s="28">
        <v>0</v>
      </c>
      <c r="J145" s="7">
        <f t="shared" si="4"/>
        <v>1816.5</v>
      </c>
      <c r="K145" s="12">
        <f t="shared" si="5"/>
        <v>1513.75</v>
      </c>
    </row>
    <row r="146" spans="1:11" x14ac:dyDescent="0.25">
      <c r="A146" s="4" t="s">
        <v>875</v>
      </c>
      <c r="B146" s="4" t="s">
        <v>215</v>
      </c>
      <c r="C146" s="4" t="s">
        <v>6</v>
      </c>
      <c r="D146" s="16">
        <v>601</v>
      </c>
      <c r="E146" s="4">
        <v>2016</v>
      </c>
      <c r="F146" s="6" t="s">
        <v>678</v>
      </c>
      <c r="G146" s="6" t="s">
        <v>683</v>
      </c>
      <c r="H146" s="9">
        <v>2018</v>
      </c>
      <c r="I146" s="28">
        <v>0</v>
      </c>
      <c r="J146" s="7">
        <f t="shared" si="4"/>
        <v>1202</v>
      </c>
      <c r="K146" s="12">
        <f t="shared" si="5"/>
        <v>901.5</v>
      </c>
    </row>
    <row r="147" spans="1:11" x14ac:dyDescent="0.25">
      <c r="A147" s="4" t="s">
        <v>400</v>
      </c>
      <c r="B147" s="4" t="s">
        <v>876</v>
      </c>
      <c r="C147" s="4" t="s">
        <v>37</v>
      </c>
      <c r="D147" s="16">
        <v>889</v>
      </c>
      <c r="E147" s="4">
        <v>2019</v>
      </c>
      <c r="F147" s="6" t="s">
        <v>678</v>
      </c>
      <c r="G147" s="6" t="s">
        <v>678</v>
      </c>
      <c r="H147" s="9">
        <v>2019</v>
      </c>
      <c r="I147" s="28">
        <v>0</v>
      </c>
      <c r="J147" s="7">
        <f t="shared" si="4"/>
        <v>0</v>
      </c>
      <c r="K147" s="12">
        <f t="shared" si="5"/>
        <v>1333.5</v>
      </c>
    </row>
    <row r="148" spans="1:11" x14ac:dyDescent="0.25">
      <c r="A148" s="4" t="s">
        <v>877</v>
      </c>
      <c r="B148" s="4" t="s">
        <v>878</v>
      </c>
      <c r="C148" s="4" t="s">
        <v>38</v>
      </c>
      <c r="D148" s="16">
        <v>1445.4</v>
      </c>
      <c r="E148" s="4">
        <v>2016</v>
      </c>
      <c r="F148" s="6" t="s">
        <v>678</v>
      </c>
      <c r="G148" s="6" t="s">
        <v>678</v>
      </c>
      <c r="H148" s="9">
        <v>2018</v>
      </c>
      <c r="I148" s="28">
        <v>0</v>
      </c>
      <c r="J148" s="7">
        <f t="shared" si="4"/>
        <v>2168.1000000000004</v>
      </c>
      <c r="K148" s="12">
        <f t="shared" si="5"/>
        <v>1806.75</v>
      </c>
    </row>
    <row r="149" spans="1:11" x14ac:dyDescent="0.25">
      <c r="A149" s="4" t="s">
        <v>879</v>
      </c>
      <c r="B149" s="4" t="s">
        <v>695</v>
      </c>
      <c r="C149" s="4" t="s">
        <v>36</v>
      </c>
      <c r="D149" s="16">
        <v>872.96</v>
      </c>
      <c r="E149" s="4">
        <v>2019</v>
      </c>
      <c r="F149" s="6" t="s">
        <v>678</v>
      </c>
      <c r="G149" s="6" t="s">
        <v>678</v>
      </c>
      <c r="H149" s="9">
        <v>2019</v>
      </c>
      <c r="I149" s="28">
        <v>0</v>
      </c>
      <c r="J149" s="7">
        <f t="shared" si="4"/>
        <v>0</v>
      </c>
      <c r="K149" s="12">
        <f t="shared" si="5"/>
        <v>1309.44</v>
      </c>
    </row>
    <row r="150" spans="1:11" x14ac:dyDescent="0.25">
      <c r="A150" s="4" t="s">
        <v>880</v>
      </c>
      <c r="B150" s="4" t="s">
        <v>881</v>
      </c>
      <c r="C150" s="4" t="s">
        <v>36</v>
      </c>
      <c r="D150" s="16">
        <v>899</v>
      </c>
      <c r="E150" s="4">
        <v>2017</v>
      </c>
      <c r="F150" s="6" t="s">
        <v>678</v>
      </c>
      <c r="G150" s="6" t="s">
        <v>678</v>
      </c>
      <c r="H150" s="9">
        <v>2018</v>
      </c>
      <c r="I150" s="28">
        <v>0</v>
      </c>
      <c r="J150" s="7">
        <f t="shared" si="4"/>
        <v>1348.5</v>
      </c>
      <c r="K150" s="12">
        <f t="shared" si="5"/>
        <v>1123.75</v>
      </c>
    </row>
    <row r="151" spans="1:11" x14ac:dyDescent="0.25">
      <c r="A151" s="4" t="s">
        <v>882</v>
      </c>
      <c r="B151" s="4" t="s">
        <v>883</v>
      </c>
      <c r="C151" s="4" t="s">
        <v>36</v>
      </c>
      <c r="D151" s="16">
        <v>896.52</v>
      </c>
      <c r="E151" s="4">
        <v>2017</v>
      </c>
      <c r="F151" s="6" t="s">
        <v>678</v>
      </c>
      <c r="G151" s="6" t="s">
        <v>678</v>
      </c>
      <c r="H151" s="9">
        <v>2018</v>
      </c>
      <c r="I151" s="28">
        <v>0</v>
      </c>
      <c r="J151" s="7">
        <f t="shared" si="4"/>
        <v>1344.78</v>
      </c>
      <c r="K151" s="12">
        <f t="shared" si="5"/>
        <v>1120.6500000000001</v>
      </c>
    </row>
    <row r="152" spans="1:11" x14ac:dyDescent="0.25">
      <c r="A152" s="4" t="s">
        <v>884</v>
      </c>
      <c r="B152" s="4" t="s">
        <v>697</v>
      </c>
      <c r="C152" s="4" t="s">
        <v>36</v>
      </c>
      <c r="D152" s="16">
        <v>956.04</v>
      </c>
      <c r="E152" s="4">
        <v>2017</v>
      </c>
      <c r="F152" s="6" t="s">
        <v>678</v>
      </c>
      <c r="G152" s="6" t="s">
        <v>678</v>
      </c>
      <c r="H152" s="9">
        <v>2018</v>
      </c>
      <c r="I152" s="28">
        <v>0</v>
      </c>
      <c r="J152" s="7">
        <f t="shared" si="4"/>
        <v>1434.06</v>
      </c>
      <c r="K152" s="12">
        <f t="shared" si="5"/>
        <v>1195.05</v>
      </c>
    </row>
    <row r="153" spans="1:11" x14ac:dyDescent="0.25">
      <c r="A153" s="4" t="s">
        <v>885</v>
      </c>
      <c r="B153" s="4" t="s">
        <v>886</v>
      </c>
      <c r="C153" s="4" t="s">
        <v>6</v>
      </c>
      <c r="D153" s="16">
        <v>559</v>
      </c>
      <c r="E153" s="4">
        <v>2019</v>
      </c>
      <c r="F153" s="6" t="s">
        <v>678</v>
      </c>
      <c r="G153" s="6" t="s">
        <v>678</v>
      </c>
      <c r="H153" s="9">
        <v>2019</v>
      </c>
      <c r="I153" s="28">
        <v>0</v>
      </c>
      <c r="J153" s="7">
        <f t="shared" si="4"/>
        <v>0</v>
      </c>
      <c r="K153" s="12">
        <f t="shared" si="5"/>
        <v>838.5</v>
      </c>
    </row>
    <row r="154" spans="1:11" x14ac:dyDescent="0.25">
      <c r="A154" s="4" t="s">
        <v>887</v>
      </c>
      <c r="B154" s="4" t="s">
        <v>714</v>
      </c>
      <c r="C154" s="4" t="s">
        <v>36</v>
      </c>
      <c r="D154" s="16">
        <v>1077.56</v>
      </c>
      <c r="E154" s="4">
        <v>2019</v>
      </c>
      <c r="F154" s="6" t="s">
        <v>683</v>
      </c>
      <c r="G154" s="6" t="s">
        <v>678</v>
      </c>
      <c r="H154" s="9">
        <v>2019</v>
      </c>
      <c r="I154" s="28">
        <v>0</v>
      </c>
      <c r="J154" s="7">
        <f t="shared" si="4"/>
        <v>0</v>
      </c>
      <c r="K154" s="12">
        <f t="shared" si="5"/>
        <v>1616.34</v>
      </c>
    </row>
    <row r="155" spans="1:11" x14ac:dyDescent="0.25">
      <c r="A155" s="4" t="s">
        <v>765</v>
      </c>
      <c r="B155" s="4" t="s">
        <v>888</v>
      </c>
      <c r="C155" s="4" t="s">
        <v>6</v>
      </c>
      <c r="D155" s="16">
        <v>730</v>
      </c>
      <c r="E155" s="4">
        <v>2016</v>
      </c>
      <c r="F155" s="6" t="s">
        <v>678</v>
      </c>
      <c r="G155" s="6" t="s">
        <v>678</v>
      </c>
      <c r="H155" s="9">
        <v>2018</v>
      </c>
      <c r="I155" s="28">
        <v>0</v>
      </c>
      <c r="J155" s="7">
        <f t="shared" si="4"/>
        <v>1095</v>
      </c>
      <c r="K155" s="12">
        <f t="shared" si="5"/>
        <v>912.5</v>
      </c>
    </row>
    <row r="156" spans="1:11" x14ac:dyDescent="0.25">
      <c r="A156" s="4" t="s">
        <v>889</v>
      </c>
      <c r="B156" s="4" t="s">
        <v>890</v>
      </c>
      <c r="C156" s="4" t="s">
        <v>36</v>
      </c>
      <c r="D156" s="16">
        <v>951.08</v>
      </c>
      <c r="E156" s="4">
        <v>2018</v>
      </c>
      <c r="F156" s="6" t="s">
        <v>678</v>
      </c>
      <c r="G156" s="6" t="s">
        <v>678</v>
      </c>
      <c r="H156" s="9">
        <v>2018</v>
      </c>
      <c r="I156" s="28">
        <v>0</v>
      </c>
      <c r="J156" s="7">
        <f t="shared" si="4"/>
        <v>1426.6200000000001</v>
      </c>
      <c r="K156" s="12">
        <f t="shared" si="5"/>
        <v>1188.8500000000001</v>
      </c>
    </row>
    <row r="157" spans="1:11" x14ac:dyDescent="0.25">
      <c r="A157" s="4" t="s">
        <v>170</v>
      </c>
      <c r="B157" s="4" t="s">
        <v>262</v>
      </c>
      <c r="C157" s="4" t="s">
        <v>36</v>
      </c>
      <c r="D157" s="16">
        <v>996.96</v>
      </c>
      <c r="E157" s="4">
        <v>2018</v>
      </c>
      <c r="F157" s="6" t="s">
        <v>678</v>
      </c>
      <c r="G157" s="6" t="s">
        <v>678</v>
      </c>
      <c r="H157" s="9">
        <v>2018</v>
      </c>
      <c r="I157" s="28">
        <v>0</v>
      </c>
      <c r="J157" s="7">
        <f t="shared" si="4"/>
        <v>1495.44</v>
      </c>
      <c r="K157" s="12">
        <f t="shared" si="5"/>
        <v>1246.2</v>
      </c>
    </row>
    <row r="158" spans="1:11" x14ac:dyDescent="0.25">
      <c r="A158" s="4" t="s">
        <v>891</v>
      </c>
      <c r="B158" s="4" t="s">
        <v>317</v>
      </c>
      <c r="C158" s="4" t="s">
        <v>37</v>
      </c>
      <c r="D158" s="16">
        <v>1407</v>
      </c>
      <c r="E158" s="4">
        <v>2016</v>
      </c>
      <c r="F158" s="6" t="s">
        <v>678</v>
      </c>
      <c r="G158" s="6" t="s">
        <v>678</v>
      </c>
      <c r="H158" s="9">
        <v>2018</v>
      </c>
      <c r="I158" s="28">
        <v>0</v>
      </c>
      <c r="J158" s="7">
        <f t="shared" si="4"/>
        <v>2110.5</v>
      </c>
      <c r="K158" s="12">
        <f t="shared" si="5"/>
        <v>1758.75</v>
      </c>
    </row>
    <row r="159" spans="1:11" x14ac:dyDescent="0.25">
      <c r="A159" s="4" t="s">
        <v>892</v>
      </c>
      <c r="B159" s="4" t="s">
        <v>105</v>
      </c>
      <c r="C159" s="4" t="s">
        <v>6</v>
      </c>
      <c r="D159" s="16">
        <v>915</v>
      </c>
      <c r="E159" s="4">
        <v>2019</v>
      </c>
      <c r="F159" s="6" t="s">
        <v>678</v>
      </c>
      <c r="G159" s="6" t="s">
        <v>683</v>
      </c>
      <c r="H159" s="9">
        <v>2019</v>
      </c>
      <c r="I159" s="28">
        <v>0</v>
      </c>
      <c r="J159" s="7">
        <f t="shared" si="4"/>
        <v>0</v>
      </c>
      <c r="K159" s="12">
        <f t="shared" si="5"/>
        <v>1830</v>
      </c>
    </row>
    <row r="160" spans="1:11" x14ac:dyDescent="0.25">
      <c r="A160" s="4" t="s">
        <v>893</v>
      </c>
      <c r="B160" s="4" t="s">
        <v>894</v>
      </c>
      <c r="C160" s="4" t="s">
        <v>6</v>
      </c>
      <c r="D160" s="16">
        <v>798</v>
      </c>
      <c r="E160" s="4">
        <v>2018</v>
      </c>
      <c r="F160" s="6" t="s">
        <v>678</v>
      </c>
      <c r="G160" s="6" t="s">
        <v>678</v>
      </c>
      <c r="H160" s="9">
        <v>2018</v>
      </c>
      <c r="I160" s="28">
        <v>1</v>
      </c>
      <c r="J160" s="7">
        <f t="shared" si="4"/>
        <v>1197</v>
      </c>
      <c r="K160" s="12">
        <f t="shared" si="5"/>
        <v>1197</v>
      </c>
    </row>
    <row r="161" spans="1:11" x14ac:dyDescent="0.25">
      <c r="A161" s="4" t="s">
        <v>895</v>
      </c>
      <c r="B161" s="4" t="s">
        <v>896</v>
      </c>
      <c r="C161" s="4" t="s">
        <v>37</v>
      </c>
      <c r="D161" s="16">
        <v>1555.75</v>
      </c>
      <c r="E161" s="4">
        <v>2016</v>
      </c>
      <c r="F161" s="6" t="s">
        <v>683</v>
      </c>
      <c r="G161" s="6" t="s">
        <v>678</v>
      </c>
      <c r="H161" s="9">
        <v>2018</v>
      </c>
      <c r="I161" s="28">
        <v>1</v>
      </c>
      <c r="J161" s="7">
        <f t="shared" si="4"/>
        <v>2333.625</v>
      </c>
      <c r="K161" s="12">
        <f t="shared" si="5"/>
        <v>2333.625</v>
      </c>
    </row>
    <row r="162" spans="1:11" x14ac:dyDescent="0.25">
      <c r="A162" s="4" t="s">
        <v>336</v>
      </c>
      <c r="B162" s="4" t="s">
        <v>711</v>
      </c>
      <c r="C162" s="4" t="s">
        <v>38</v>
      </c>
      <c r="D162" s="16">
        <v>1766.6000000000001</v>
      </c>
      <c r="E162" s="4">
        <v>2016</v>
      </c>
      <c r="F162" s="6" t="s">
        <v>678</v>
      </c>
      <c r="G162" s="6" t="s">
        <v>683</v>
      </c>
      <c r="H162" s="9">
        <v>2018</v>
      </c>
      <c r="I162" s="28">
        <v>0</v>
      </c>
      <c r="J162" s="7">
        <f t="shared" si="4"/>
        <v>3533.2</v>
      </c>
      <c r="K162" s="12">
        <f t="shared" si="5"/>
        <v>2649.8999999999996</v>
      </c>
    </row>
    <row r="163" spans="1:11" x14ac:dyDescent="0.25">
      <c r="A163" s="4" t="s">
        <v>897</v>
      </c>
      <c r="B163" s="4" t="s">
        <v>324</v>
      </c>
      <c r="C163" s="4" t="s">
        <v>36</v>
      </c>
      <c r="D163" s="16">
        <v>899</v>
      </c>
      <c r="E163" s="4">
        <v>2018</v>
      </c>
      <c r="F163" s="6" t="s">
        <v>678</v>
      </c>
      <c r="G163" s="6" t="s">
        <v>678</v>
      </c>
      <c r="H163" s="9">
        <v>2018</v>
      </c>
      <c r="I163" s="28">
        <v>0</v>
      </c>
      <c r="J163" s="7">
        <f t="shared" si="4"/>
        <v>1348.5</v>
      </c>
      <c r="K163" s="12">
        <f t="shared" si="5"/>
        <v>1123.75</v>
      </c>
    </row>
    <row r="164" spans="1:11" x14ac:dyDescent="0.25">
      <c r="A164" s="4" t="s">
        <v>529</v>
      </c>
      <c r="B164" s="4" t="s">
        <v>898</v>
      </c>
      <c r="C164" s="4" t="s">
        <v>36</v>
      </c>
      <c r="D164" s="16">
        <v>655.96</v>
      </c>
      <c r="E164" s="4">
        <v>2017</v>
      </c>
      <c r="F164" s="6" t="s">
        <v>683</v>
      </c>
      <c r="G164" s="6" t="s">
        <v>678</v>
      </c>
      <c r="H164" s="9">
        <v>2018</v>
      </c>
      <c r="I164" s="28">
        <v>0</v>
      </c>
      <c r="J164" s="7">
        <f t="shared" si="4"/>
        <v>983.94</v>
      </c>
      <c r="K164" s="12">
        <f t="shared" si="5"/>
        <v>819.95</v>
      </c>
    </row>
    <row r="165" spans="1:11" x14ac:dyDescent="0.25">
      <c r="A165" s="4" t="s">
        <v>899</v>
      </c>
      <c r="B165" s="4" t="s">
        <v>900</v>
      </c>
      <c r="C165" s="4" t="s">
        <v>37</v>
      </c>
      <c r="D165" s="16">
        <v>1473.5</v>
      </c>
      <c r="E165" s="4">
        <v>2018</v>
      </c>
      <c r="F165" s="6" t="s">
        <v>678</v>
      </c>
      <c r="G165" s="6" t="s">
        <v>683</v>
      </c>
      <c r="H165" s="9">
        <v>2018</v>
      </c>
      <c r="I165" s="28">
        <v>0</v>
      </c>
      <c r="J165" s="7">
        <f t="shared" si="4"/>
        <v>2947</v>
      </c>
      <c r="K165" s="12">
        <f t="shared" si="5"/>
        <v>2210.25</v>
      </c>
    </row>
    <row r="166" spans="1:11" x14ac:dyDescent="0.25">
      <c r="A166" s="4" t="s">
        <v>901</v>
      </c>
      <c r="B166" s="4" t="s">
        <v>714</v>
      </c>
      <c r="C166" s="4" t="s">
        <v>6</v>
      </c>
      <c r="D166" s="16">
        <v>508</v>
      </c>
      <c r="E166" s="4">
        <v>2019</v>
      </c>
      <c r="F166" s="6" t="s">
        <v>678</v>
      </c>
      <c r="G166" s="6" t="s">
        <v>678</v>
      </c>
      <c r="H166" s="9">
        <v>2019</v>
      </c>
      <c r="I166" s="28">
        <v>0</v>
      </c>
      <c r="J166" s="7">
        <f t="shared" si="4"/>
        <v>0</v>
      </c>
      <c r="K166" s="12">
        <f t="shared" si="5"/>
        <v>762</v>
      </c>
    </row>
    <row r="167" spans="1:11" x14ac:dyDescent="0.25">
      <c r="A167" s="4" t="s">
        <v>902</v>
      </c>
      <c r="B167" s="4" t="s">
        <v>643</v>
      </c>
      <c r="C167" s="4" t="s">
        <v>37</v>
      </c>
      <c r="D167" s="16">
        <v>1545.25</v>
      </c>
      <c r="E167" s="4">
        <v>2016</v>
      </c>
      <c r="F167" s="6" t="s">
        <v>678</v>
      </c>
      <c r="G167" s="6" t="s">
        <v>678</v>
      </c>
      <c r="H167" s="9">
        <v>2018</v>
      </c>
      <c r="I167" s="28">
        <v>0</v>
      </c>
      <c r="J167" s="7">
        <f t="shared" si="4"/>
        <v>2317.875</v>
      </c>
      <c r="K167" s="12">
        <f t="shared" si="5"/>
        <v>1931.5625</v>
      </c>
    </row>
    <row r="168" spans="1:11" x14ac:dyDescent="0.25">
      <c r="A168" s="4" t="s">
        <v>903</v>
      </c>
      <c r="B168" s="4" t="s">
        <v>143</v>
      </c>
      <c r="C168" s="4" t="s">
        <v>36</v>
      </c>
      <c r="D168" s="16">
        <v>809.72</v>
      </c>
      <c r="E168" s="4">
        <v>2018</v>
      </c>
      <c r="F168" s="6" t="s">
        <v>678</v>
      </c>
      <c r="G168" s="6" t="s">
        <v>678</v>
      </c>
      <c r="H168" s="9">
        <v>2018</v>
      </c>
      <c r="I168" s="28">
        <v>0</v>
      </c>
      <c r="J168" s="7">
        <f t="shared" si="4"/>
        <v>1214.58</v>
      </c>
      <c r="K168" s="12">
        <f t="shared" si="5"/>
        <v>1012.1500000000001</v>
      </c>
    </row>
    <row r="169" spans="1:11" x14ac:dyDescent="0.25">
      <c r="A169" s="4" t="s">
        <v>904</v>
      </c>
      <c r="B169" s="4" t="s">
        <v>714</v>
      </c>
      <c r="C169" s="4" t="s">
        <v>38</v>
      </c>
      <c r="D169" s="16">
        <v>1680.8000000000002</v>
      </c>
      <c r="E169" s="4">
        <v>2016</v>
      </c>
      <c r="F169" s="6" t="s">
        <v>678</v>
      </c>
      <c r="G169" s="6" t="s">
        <v>678</v>
      </c>
      <c r="H169" s="9">
        <v>2018</v>
      </c>
      <c r="I169" s="28">
        <v>0</v>
      </c>
      <c r="J169" s="7">
        <f t="shared" si="4"/>
        <v>2521.1999999999998</v>
      </c>
      <c r="K169" s="12">
        <f t="shared" si="5"/>
        <v>2101</v>
      </c>
    </row>
    <row r="170" spans="1:11" x14ac:dyDescent="0.25">
      <c r="A170" s="4" t="s">
        <v>905</v>
      </c>
      <c r="B170" s="4" t="s">
        <v>143</v>
      </c>
      <c r="C170" s="4" t="s">
        <v>36</v>
      </c>
      <c r="D170" s="16">
        <v>1050.28</v>
      </c>
      <c r="E170" s="4">
        <v>2016</v>
      </c>
      <c r="F170" s="6" t="s">
        <v>683</v>
      </c>
      <c r="G170" s="6" t="s">
        <v>678</v>
      </c>
      <c r="H170" s="9">
        <v>2018</v>
      </c>
      <c r="I170" s="28">
        <v>0</v>
      </c>
      <c r="J170" s="7">
        <f t="shared" si="4"/>
        <v>1575.42</v>
      </c>
      <c r="K170" s="12">
        <f t="shared" si="5"/>
        <v>1312.85</v>
      </c>
    </row>
    <row r="171" spans="1:11" x14ac:dyDescent="0.25">
      <c r="A171" s="4" t="s">
        <v>906</v>
      </c>
      <c r="B171" s="4" t="s">
        <v>350</v>
      </c>
      <c r="C171" s="4" t="s">
        <v>36</v>
      </c>
      <c r="D171" s="16">
        <v>1151.96</v>
      </c>
      <c r="E171" s="4">
        <v>2016</v>
      </c>
      <c r="F171" s="6" t="s">
        <v>678</v>
      </c>
      <c r="G171" s="6" t="s">
        <v>683</v>
      </c>
      <c r="H171" s="9">
        <v>2018</v>
      </c>
      <c r="I171" s="28">
        <v>0</v>
      </c>
      <c r="J171" s="7">
        <f t="shared" si="4"/>
        <v>2303.92</v>
      </c>
      <c r="K171" s="12">
        <f t="shared" si="5"/>
        <v>1727.94</v>
      </c>
    </row>
    <row r="172" spans="1:11" x14ac:dyDescent="0.25">
      <c r="A172" s="4" t="s">
        <v>907</v>
      </c>
      <c r="B172" s="4" t="s">
        <v>692</v>
      </c>
      <c r="C172" s="4" t="s">
        <v>6</v>
      </c>
      <c r="D172" s="16">
        <v>823</v>
      </c>
      <c r="E172" s="4">
        <v>2016</v>
      </c>
      <c r="F172" s="6" t="s">
        <v>678</v>
      </c>
      <c r="G172" s="6" t="s">
        <v>678</v>
      </c>
      <c r="H172" s="9">
        <v>2018</v>
      </c>
      <c r="I172" s="28">
        <v>0</v>
      </c>
      <c r="J172" s="7">
        <f t="shared" si="4"/>
        <v>1234.5</v>
      </c>
      <c r="K172" s="12">
        <f t="shared" si="5"/>
        <v>1028.75</v>
      </c>
    </row>
    <row r="173" spans="1:11" x14ac:dyDescent="0.25">
      <c r="A173" s="4" t="s">
        <v>908</v>
      </c>
      <c r="B173" s="4" t="s">
        <v>909</v>
      </c>
      <c r="C173" s="4" t="s">
        <v>37</v>
      </c>
      <c r="D173" s="16">
        <v>1239</v>
      </c>
      <c r="E173" s="4">
        <v>2017</v>
      </c>
      <c r="F173" s="6" t="s">
        <v>683</v>
      </c>
      <c r="G173" s="6" t="s">
        <v>678</v>
      </c>
      <c r="H173" s="9">
        <v>2018</v>
      </c>
      <c r="I173" s="28">
        <v>1</v>
      </c>
      <c r="J173" s="7">
        <f t="shared" si="4"/>
        <v>1858.5</v>
      </c>
      <c r="K173" s="12">
        <f t="shared" si="5"/>
        <v>1858.5</v>
      </c>
    </row>
    <row r="174" spans="1:11" x14ac:dyDescent="0.25">
      <c r="A174" s="4" t="s">
        <v>910</v>
      </c>
      <c r="B174" s="4" t="s">
        <v>911</v>
      </c>
      <c r="C174" s="4" t="s">
        <v>37</v>
      </c>
      <c r="D174" s="16">
        <v>1662.5</v>
      </c>
      <c r="E174" s="4">
        <v>2017</v>
      </c>
      <c r="F174" s="6" t="s">
        <v>683</v>
      </c>
      <c r="G174" s="6" t="s">
        <v>678</v>
      </c>
      <c r="H174" s="9">
        <v>2018</v>
      </c>
      <c r="I174" s="28">
        <v>0</v>
      </c>
      <c r="J174" s="7">
        <f t="shared" si="4"/>
        <v>2493.75</v>
      </c>
      <c r="K174" s="12">
        <f t="shared" si="5"/>
        <v>2078.125</v>
      </c>
    </row>
    <row r="175" spans="1:11" x14ac:dyDescent="0.25">
      <c r="A175" s="4" t="s">
        <v>912</v>
      </c>
      <c r="B175" s="4" t="s">
        <v>489</v>
      </c>
      <c r="C175" s="4" t="s">
        <v>6</v>
      </c>
      <c r="D175" s="16">
        <v>551</v>
      </c>
      <c r="E175" s="4">
        <v>2017</v>
      </c>
      <c r="F175" s="6" t="s">
        <v>678</v>
      </c>
      <c r="G175" s="6" t="s">
        <v>678</v>
      </c>
      <c r="H175" s="9">
        <v>2018</v>
      </c>
      <c r="I175" s="28">
        <v>0</v>
      </c>
      <c r="J175" s="7">
        <f t="shared" si="4"/>
        <v>826.5</v>
      </c>
      <c r="K175" s="12">
        <f t="shared" si="5"/>
        <v>688.75</v>
      </c>
    </row>
    <row r="176" spans="1:11" x14ac:dyDescent="0.25">
      <c r="A176" s="4" t="s">
        <v>913</v>
      </c>
      <c r="B176" s="4" t="s">
        <v>421</v>
      </c>
      <c r="C176" s="4" t="s">
        <v>6</v>
      </c>
      <c r="D176" s="16">
        <v>810</v>
      </c>
      <c r="E176" s="4">
        <v>2018</v>
      </c>
      <c r="F176" s="6" t="s">
        <v>678</v>
      </c>
      <c r="G176" s="6" t="s">
        <v>678</v>
      </c>
      <c r="H176" s="9">
        <v>2018</v>
      </c>
      <c r="I176" s="28">
        <v>1</v>
      </c>
      <c r="J176" s="7">
        <f t="shared" si="4"/>
        <v>1215</v>
      </c>
      <c r="K176" s="12">
        <f t="shared" si="5"/>
        <v>1215</v>
      </c>
    </row>
    <row r="177" spans="1:11" x14ac:dyDescent="0.25">
      <c r="A177" s="4" t="s">
        <v>914</v>
      </c>
      <c r="B177" s="4" t="s">
        <v>822</v>
      </c>
      <c r="C177" s="4" t="s">
        <v>36</v>
      </c>
      <c r="D177" s="16">
        <v>1075.08</v>
      </c>
      <c r="E177" s="4">
        <v>2017</v>
      </c>
      <c r="F177" s="6" t="s">
        <v>678</v>
      </c>
      <c r="G177" s="6" t="s">
        <v>678</v>
      </c>
      <c r="H177" s="9">
        <v>2018</v>
      </c>
      <c r="I177" s="28">
        <v>0</v>
      </c>
      <c r="J177" s="7">
        <f t="shared" si="4"/>
        <v>1612.62</v>
      </c>
      <c r="K177" s="12">
        <f t="shared" si="5"/>
        <v>1343.85</v>
      </c>
    </row>
    <row r="178" spans="1:11" x14ac:dyDescent="0.25">
      <c r="A178" s="4" t="s">
        <v>915</v>
      </c>
      <c r="B178" s="4" t="s">
        <v>916</v>
      </c>
      <c r="C178" s="4" t="s">
        <v>37</v>
      </c>
      <c r="D178" s="16">
        <v>1342.25</v>
      </c>
      <c r="E178" s="4">
        <v>2016</v>
      </c>
      <c r="F178" s="6" t="s">
        <v>678</v>
      </c>
      <c r="G178" s="6" t="s">
        <v>678</v>
      </c>
      <c r="H178" s="9">
        <v>2018</v>
      </c>
      <c r="I178" s="28">
        <v>0</v>
      </c>
      <c r="J178" s="7">
        <f t="shared" si="4"/>
        <v>2013.375</v>
      </c>
      <c r="K178" s="12">
        <f t="shared" si="5"/>
        <v>1677.8125</v>
      </c>
    </row>
    <row r="179" spans="1:11" x14ac:dyDescent="0.25">
      <c r="A179" s="4" t="s">
        <v>917</v>
      </c>
      <c r="B179" s="4" t="s">
        <v>685</v>
      </c>
      <c r="C179" s="4" t="s">
        <v>36</v>
      </c>
      <c r="D179" s="16">
        <v>778.72</v>
      </c>
      <c r="E179" s="4">
        <v>2016</v>
      </c>
      <c r="F179" s="6" t="s">
        <v>678</v>
      </c>
      <c r="G179" s="6" t="s">
        <v>678</v>
      </c>
      <c r="H179" s="9">
        <v>2018</v>
      </c>
      <c r="I179" s="28">
        <v>0</v>
      </c>
      <c r="J179" s="7">
        <f t="shared" si="4"/>
        <v>1168.08</v>
      </c>
      <c r="K179" s="12">
        <f t="shared" si="5"/>
        <v>973.40000000000009</v>
      </c>
    </row>
    <row r="180" spans="1:11" x14ac:dyDescent="0.25">
      <c r="A180" s="4" t="s">
        <v>918</v>
      </c>
      <c r="B180" s="4" t="s">
        <v>278</v>
      </c>
      <c r="C180" s="4" t="s">
        <v>38</v>
      </c>
      <c r="D180" s="16">
        <v>1284.8000000000002</v>
      </c>
      <c r="E180" s="4">
        <v>2018</v>
      </c>
      <c r="F180" s="6" t="s">
        <v>678</v>
      </c>
      <c r="G180" s="6" t="s">
        <v>678</v>
      </c>
      <c r="H180" s="9">
        <v>2018</v>
      </c>
      <c r="I180" s="28">
        <v>0</v>
      </c>
      <c r="J180" s="7">
        <f t="shared" si="4"/>
        <v>1927.1999999999998</v>
      </c>
      <c r="K180" s="12">
        <f t="shared" si="5"/>
        <v>1606</v>
      </c>
    </row>
    <row r="181" spans="1:11" x14ac:dyDescent="0.25">
      <c r="A181" s="4" t="s">
        <v>919</v>
      </c>
      <c r="B181" s="4" t="s">
        <v>844</v>
      </c>
      <c r="C181" s="4" t="s">
        <v>6</v>
      </c>
      <c r="D181" s="16">
        <v>548</v>
      </c>
      <c r="E181" s="4">
        <v>2019</v>
      </c>
      <c r="F181" s="6" t="s">
        <v>678</v>
      </c>
      <c r="G181" s="6" t="s">
        <v>678</v>
      </c>
      <c r="H181" s="9">
        <v>2019</v>
      </c>
      <c r="I181" s="28">
        <v>0</v>
      </c>
      <c r="J181" s="7">
        <f t="shared" si="4"/>
        <v>0</v>
      </c>
      <c r="K181" s="12">
        <f t="shared" si="5"/>
        <v>822</v>
      </c>
    </row>
    <row r="182" spans="1:11" x14ac:dyDescent="0.25">
      <c r="A182" s="4" t="s">
        <v>920</v>
      </c>
      <c r="B182" s="4" t="s">
        <v>168</v>
      </c>
      <c r="C182" s="4" t="s">
        <v>38</v>
      </c>
      <c r="D182" s="16">
        <v>1315.6000000000001</v>
      </c>
      <c r="E182" s="4">
        <v>2016</v>
      </c>
      <c r="F182" s="6" t="s">
        <v>678</v>
      </c>
      <c r="G182" s="6" t="s">
        <v>678</v>
      </c>
      <c r="H182" s="9">
        <v>2018</v>
      </c>
      <c r="I182" s="28">
        <v>0</v>
      </c>
      <c r="J182" s="7">
        <f t="shared" si="4"/>
        <v>1973.3999999999999</v>
      </c>
      <c r="K182" s="12">
        <f t="shared" si="5"/>
        <v>1644.5</v>
      </c>
    </row>
    <row r="183" spans="1:11" x14ac:dyDescent="0.25">
      <c r="A183" s="4" t="s">
        <v>921</v>
      </c>
      <c r="B183" s="4" t="s">
        <v>922</v>
      </c>
      <c r="C183" s="4" t="s">
        <v>38</v>
      </c>
      <c r="D183" s="16">
        <v>2090</v>
      </c>
      <c r="E183" s="4">
        <v>2019</v>
      </c>
      <c r="F183" s="6" t="s">
        <v>683</v>
      </c>
      <c r="G183" s="6" t="s">
        <v>678</v>
      </c>
      <c r="H183" s="9">
        <v>2019</v>
      </c>
      <c r="I183" s="28">
        <v>0</v>
      </c>
      <c r="J183" s="7">
        <f t="shared" si="4"/>
        <v>0</v>
      </c>
      <c r="K183" s="12">
        <f t="shared" si="5"/>
        <v>3135</v>
      </c>
    </row>
    <row r="184" spans="1:11" x14ac:dyDescent="0.25">
      <c r="A184" s="4" t="s">
        <v>923</v>
      </c>
      <c r="B184" s="4" t="s">
        <v>924</v>
      </c>
      <c r="C184" s="4" t="s">
        <v>38</v>
      </c>
      <c r="D184" s="16">
        <v>1518.0000000000002</v>
      </c>
      <c r="E184" s="4">
        <v>2017</v>
      </c>
      <c r="F184" s="6" t="s">
        <v>678</v>
      </c>
      <c r="G184" s="6" t="s">
        <v>678</v>
      </c>
      <c r="H184" s="9">
        <v>2018</v>
      </c>
      <c r="I184" s="28">
        <v>0</v>
      </c>
      <c r="J184" s="7">
        <f t="shared" si="4"/>
        <v>2277</v>
      </c>
      <c r="K184" s="12">
        <f t="shared" si="5"/>
        <v>1897.5</v>
      </c>
    </row>
    <row r="185" spans="1:11" x14ac:dyDescent="0.25">
      <c r="A185" s="4" t="s">
        <v>925</v>
      </c>
      <c r="B185" s="4" t="s">
        <v>428</v>
      </c>
      <c r="C185" s="4" t="s">
        <v>6</v>
      </c>
      <c r="D185" s="16">
        <v>536</v>
      </c>
      <c r="E185" s="4">
        <v>2016</v>
      </c>
      <c r="F185" s="6" t="s">
        <v>683</v>
      </c>
      <c r="G185" s="6" t="s">
        <v>678</v>
      </c>
      <c r="H185" s="9">
        <v>2018</v>
      </c>
      <c r="I185" s="28">
        <v>0</v>
      </c>
      <c r="J185" s="7">
        <f t="shared" si="4"/>
        <v>804</v>
      </c>
      <c r="K185" s="12">
        <f t="shared" si="5"/>
        <v>670</v>
      </c>
    </row>
    <row r="186" spans="1:11" x14ac:dyDescent="0.25">
      <c r="A186" s="4" t="s">
        <v>926</v>
      </c>
      <c r="B186" s="4" t="s">
        <v>927</v>
      </c>
      <c r="C186" s="4" t="s">
        <v>6</v>
      </c>
      <c r="D186" s="16">
        <v>942</v>
      </c>
      <c r="E186" s="4">
        <v>2017</v>
      </c>
      <c r="F186" s="6" t="s">
        <v>678</v>
      </c>
      <c r="G186" s="6" t="s">
        <v>678</v>
      </c>
      <c r="H186" s="9">
        <v>2018</v>
      </c>
      <c r="I186" s="28">
        <v>0</v>
      </c>
      <c r="J186" s="7">
        <f t="shared" si="4"/>
        <v>1413</v>
      </c>
      <c r="K186" s="12">
        <f t="shared" si="5"/>
        <v>1177.5</v>
      </c>
    </row>
    <row r="187" spans="1:11" x14ac:dyDescent="0.25">
      <c r="A187" s="4" t="s">
        <v>928</v>
      </c>
      <c r="B187" s="4" t="s">
        <v>470</v>
      </c>
      <c r="C187" s="4" t="s">
        <v>37</v>
      </c>
      <c r="D187" s="16">
        <v>1359.75</v>
      </c>
      <c r="E187" s="4">
        <v>2016</v>
      </c>
      <c r="F187" s="6" t="s">
        <v>678</v>
      </c>
      <c r="G187" s="6" t="s">
        <v>678</v>
      </c>
      <c r="H187" s="9">
        <v>2018</v>
      </c>
      <c r="I187" s="28">
        <v>0</v>
      </c>
      <c r="J187" s="7">
        <f t="shared" si="4"/>
        <v>2039.625</v>
      </c>
      <c r="K187" s="12">
        <f t="shared" si="5"/>
        <v>1699.6875</v>
      </c>
    </row>
    <row r="188" spans="1:11" x14ac:dyDescent="0.25">
      <c r="A188" s="4" t="s">
        <v>929</v>
      </c>
      <c r="B188" s="4" t="s">
        <v>930</v>
      </c>
      <c r="C188" s="4" t="s">
        <v>36</v>
      </c>
      <c r="D188" s="16">
        <v>747.72</v>
      </c>
      <c r="E188" s="4">
        <v>2018</v>
      </c>
      <c r="F188" s="6" t="s">
        <v>678</v>
      </c>
      <c r="G188" s="6" t="s">
        <v>678</v>
      </c>
      <c r="H188" s="9">
        <v>2018</v>
      </c>
      <c r="I188" s="28">
        <v>1</v>
      </c>
      <c r="J188" s="7">
        <f t="shared" si="4"/>
        <v>1121.58</v>
      </c>
      <c r="K188" s="12">
        <f t="shared" si="5"/>
        <v>1121.58</v>
      </c>
    </row>
    <row r="189" spans="1:11" x14ac:dyDescent="0.25">
      <c r="A189" s="4" t="s">
        <v>931</v>
      </c>
      <c r="B189" s="4" t="s">
        <v>139</v>
      </c>
      <c r="C189" s="4" t="s">
        <v>36</v>
      </c>
      <c r="D189" s="16">
        <v>1001.92</v>
      </c>
      <c r="E189" s="4">
        <v>2016</v>
      </c>
      <c r="F189" s="6" t="s">
        <v>683</v>
      </c>
      <c r="G189" s="6" t="s">
        <v>678</v>
      </c>
      <c r="H189" s="9">
        <v>2018</v>
      </c>
      <c r="I189" s="28">
        <v>0</v>
      </c>
      <c r="J189" s="7">
        <f t="shared" si="4"/>
        <v>1502.8799999999999</v>
      </c>
      <c r="K189" s="12">
        <f t="shared" si="5"/>
        <v>1252.3999999999999</v>
      </c>
    </row>
    <row r="190" spans="1:11" x14ac:dyDescent="0.25">
      <c r="A190" s="4" t="s">
        <v>932</v>
      </c>
      <c r="B190" s="4" t="s">
        <v>933</v>
      </c>
      <c r="C190" s="4" t="s">
        <v>37</v>
      </c>
      <c r="D190" s="16">
        <v>1013.25</v>
      </c>
      <c r="E190" s="4">
        <v>2018</v>
      </c>
      <c r="F190" s="6" t="s">
        <v>678</v>
      </c>
      <c r="G190" s="6" t="s">
        <v>678</v>
      </c>
      <c r="H190" s="9">
        <v>2018</v>
      </c>
      <c r="I190" s="28">
        <v>0</v>
      </c>
      <c r="J190" s="7">
        <f t="shared" si="4"/>
        <v>1519.875</v>
      </c>
      <c r="K190" s="12">
        <f t="shared" si="5"/>
        <v>1266.5625</v>
      </c>
    </row>
    <row r="191" spans="1:11" x14ac:dyDescent="0.25">
      <c r="A191" s="4" t="s">
        <v>934</v>
      </c>
      <c r="B191" s="4" t="s">
        <v>927</v>
      </c>
      <c r="C191" s="4" t="s">
        <v>38</v>
      </c>
      <c r="D191" s="16">
        <v>1122</v>
      </c>
      <c r="E191" s="4">
        <v>2016</v>
      </c>
      <c r="F191" s="6" t="s">
        <v>678</v>
      </c>
      <c r="G191" s="6" t="s">
        <v>678</v>
      </c>
      <c r="H191" s="9">
        <v>2018</v>
      </c>
      <c r="I191" s="28">
        <v>1</v>
      </c>
      <c r="J191" s="7">
        <f t="shared" si="4"/>
        <v>1683</v>
      </c>
      <c r="K191" s="12">
        <f t="shared" si="5"/>
        <v>1683</v>
      </c>
    </row>
    <row r="192" spans="1:11" x14ac:dyDescent="0.25">
      <c r="A192" s="4" t="s">
        <v>935</v>
      </c>
      <c r="B192" s="4" t="s">
        <v>677</v>
      </c>
      <c r="C192" s="4" t="s">
        <v>6</v>
      </c>
      <c r="D192" s="16">
        <v>877</v>
      </c>
      <c r="E192" s="4">
        <v>2016</v>
      </c>
      <c r="F192" s="6" t="s">
        <v>678</v>
      </c>
      <c r="G192" s="6" t="s">
        <v>678</v>
      </c>
      <c r="H192" s="9">
        <v>2018</v>
      </c>
      <c r="I192" s="28">
        <v>0</v>
      </c>
      <c r="J192" s="7">
        <f t="shared" si="4"/>
        <v>1315.5</v>
      </c>
      <c r="K192" s="12">
        <f t="shared" si="5"/>
        <v>1096.25</v>
      </c>
    </row>
    <row r="193" spans="1:11" x14ac:dyDescent="0.25">
      <c r="A193" s="4" t="s">
        <v>936</v>
      </c>
      <c r="B193" s="4" t="s">
        <v>937</v>
      </c>
      <c r="C193" s="4" t="s">
        <v>6</v>
      </c>
      <c r="D193" s="16">
        <v>707</v>
      </c>
      <c r="E193" s="4">
        <v>2019</v>
      </c>
      <c r="F193" s="6" t="s">
        <v>678</v>
      </c>
      <c r="G193" s="6" t="s">
        <v>678</v>
      </c>
      <c r="H193" s="9">
        <v>2019</v>
      </c>
      <c r="I193" s="28">
        <v>0</v>
      </c>
      <c r="J193" s="7">
        <f t="shared" si="4"/>
        <v>0</v>
      </c>
      <c r="K193" s="12">
        <f t="shared" si="5"/>
        <v>1060.5</v>
      </c>
    </row>
    <row r="194" spans="1:11" x14ac:dyDescent="0.25">
      <c r="A194" s="4" t="s">
        <v>938</v>
      </c>
      <c r="B194" s="4" t="s">
        <v>939</v>
      </c>
      <c r="C194" s="4" t="s">
        <v>36</v>
      </c>
      <c r="D194" s="16">
        <v>717.96</v>
      </c>
      <c r="E194" s="4">
        <v>2018</v>
      </c>
      <c r="F194" s="6" t="s">
        <v>678</v>
      </c>
      <c r="G194" s="6" t="s">
        <v>678</v>
      </c>
      <c r="H194" s="9">
        <v>2018</v>
      </c>
      <c r="I194" s="28">
        <v>0</v>
      </c>
      <c r="J194" s="7">
        <f t="shared" si="4"/>
        <v>1076.94</v>
      </c>
      <c r="K194" s="12">
        <f t="shared" si="5"/>
        <v>897.45</v>
      </c>
    </row>
    <row r="195" spans="1:11" x14ac:dyDescent="0.25">
      <c r="A195" s="4" t="s">
        <v>940</v>
      </c>
      <c r="B195" s="4" t="s">
        <v>262</v>
      </c>
      <c r="C195" s="4" t="s">
        <v>36</v>
      </c>
      <c r="D195" s="16">
        <v>1116</v>
      </c>
      <c r="E195" s="4">
        <v>2017</v>
      </c>
      <c r="F195" s="6" t="s">
        <v>678</v>
      </c>
      <c r="G195" s="6" t="s">
        <v>678</v>
      </c>
      <c r="H195" s="9">
        <v>2018</v>
      </c>
      <c r="I195" s="28">
        <v>0</v>
      </c>
      <c r="J195" s="7">
        <f t="shared" si="4"/>
        <v>1674</v>
      </c>
      <c r="K195" s="12">
        <f t="shared" si="5"/>
        <v>1395</v>
      </c>
    </row>
    <row r="196" spans="1:11" x14ac:dyDescent="0.25">
      <c r="A196" s="4" t="s">
        <v>941</v>
      </c>
      <c r="B196" s="4" t="s">
        <v>846</v>
      </c>
      <c r="C196" s="4" t="s">
        <v>38</v>
      </c>
      <c r="D196" s="16">
        <v>1848.0000000000002</v>
      </c>
      <c r="E196" s="4">
        <v>2017</v>
      </c>
      <c r="F196" s="6" t="s">
        <v>678</v>
      </c>
      <c r="G196" s="6" t="s">
        <v>678</v>
      </c>
      <c r="H196" s="9">
        <v>2018</v>
      </c>
      <c r="I196" s="28">
        <v>0</v>
      </c>
      <c r="J196" s="7">
        <f t="shared" si="4"/>
        <v>2772</v>
      </c>
      <c r="K196" s="12">
        <f t="shared" si="5"/>
        <v>2310</v>
      </c>
    </row>
    <row r="197" spans="1:11" x14ac:dyDescent="0.25">
      <c r="A197" s="4" t="s">
        <v>942</v>
      </c>
      <c r="B197" s="4" t="s">
        <v>609</v>
      </c>
      <c r="C197" s="4" t="s">
        <v>6</v>
      </c>
      <c r="D197" s="16">
        <v>647</v>
      </c>
      <c r="E197" s="4">
        <v>2018</v>
      </c>
      <c r="F197" s="6" t="s">
        <v>678</v>
      </c>
      <c r="G197" s="6" t="s">
        <v>678</v>
      </c>
      <c r="H197" s="9">
        <v>2018</v>
      </c>
      <c r="I197" s="28">
        <v>0</v>
      </c>
      <c r="J197" s="7">
        <f t="shared" si="4"/>
        <v>970.5</v>
      </c>
      <c r="K197" s="12">
        <f t="shared" si="5"/>
        <v>808.75</v>
      </c>
    </row>
    <row r="198" spans="1:11" x14ac:dyDescent="0.25">
      <c r="A198" s="4" t="s">
        <v>943</v>
      </c>
      <c r="B198" s="4" t="s">
        <v>944</v>
      </c>
      <c r="C198" s="4" t="s">
        <v>36</v>
      </c>
      <c r="D198" s="16">
        <v>779.96</v>
      </c>
      <c r="E198" s="4">
        <v>2018</v>
      </c>
      <c r="F198" s="6" t="s">
        <v>678</v>
      </c>
      <c r="G198" s="6" t="s">
        <v>678</v>
      </c>
      <c r="H198" s="9">
        <v>2018</v>
      </c>
      <c r="I198" s="28">
        <v>0</v>
      </c>
      <c r="J198" s="7">
        <f t="shared" si="4"/>
        <v>1169.94</v>
      </c>
      <c r="K198" s="12">
        <f t="shared" si="5"/>
        <v>974.95</v>
      </c>
    </row>
    <row r="199" spans="1:11" x14ac:dyDescent="0.25">
      <c r="A199" s="4" t="s">
        <v>945</v>
      </c>
      <c r="B199" s="4" t="s">
        <v>804</v>
      </c>
      <c r="C199" s="4" t="s">
        <v>6</v>
      </c>
      <c r="D199" s="16">
        <v>782</v>
      </c>
      <c r="E199" s="4">
        <v>2018</v>
      </c>
      <c r="F199" s="6" t="s">
        <v>678</v>
      </c>
      <c r="G199" s="6" t="s">
        <v>683</v>
      </c>
      <c r="H199" s="9">
        <v>2018</v>
      </c>
      <c r="I199" s="28">
        <v>0</v>
      </c>
      <c r="J199" s="7">
        <f t="shared" ref="J199:J262" si="6">surprime($D199,$G199,J$5,$H199)</f>
        <v>1564</v>
      </c>
      <c r="K199" s="12">
        <f t="shared" ref="K199:K262" si="7">surprime(D199,G199,K$5,$H199,I199)</f>
        <v>1173</v>
      </c>
    </row>
    <row r="200" spans="1:11" x14ac:dyDescent="0.25">
      <c r="A200" s="4" t="s">
        <v>946</v>
      </c>
      <c r="B200" s="4" t="s">
        <v>947</v>
      </c>
      <c r="C200" s="4" t="s">
        <v>37</v>
      </c>
      <c r="D200" s="16">
        <v>1079.75</v>
      </c>
      <c r="E200" s="4">
        <v>2018</v>
      </c>
      <c r="F200" s="6" t="s">
        <v>683</v>
      </c>
      <c r="G200" s="6" t="s">
        <v>678</v>
      </c>
      <c r="H200" s="9">
        <v>2018</v>
      </c>
      <c r="I200" s="28">
        <v>0</v>
      </c>
      <c r="J200" s="7">
        <f t="shared" si="6"/>
        <v>1619.625</v>
      </c>
      <c r="K200" s="12">
        <f t="shared" si="7"/>
        <v>1349.6875</v>
      </c>
    </row>
    <row r="201" spans="1:11" x14ac:dyDescent="0.25">
      <c r="A201" s="4" t="s">
        <v>948</v>
      </c>
      <c r="B201" s="4" t="s">
        <v>949</v>
      </c>
      <c r="C201" s="4" t="s">
        <v>38</v>
      </c>
      <c r="D201" s="16">
        <v>1276</v>
      </c>
      <c r="E201" s="4">
        <v>2018</v>
      </c>
      <c r="F201" s="6" t="s">
        <v>678</v>
      </c>
      <c r="G201" s="6" t="s">
        <v>678</v>
      </c>
      <c r="H201" s="9">
        <v>2018</v>
      </c>
      <c r="I201" s="28">
        <v>0</v>
      </c>
      <c r="J201" s="7">
        <f t="shared" si="6"/>
        <v>1914</v>
      </c>
      <c r="K201" s="12">
        <f t="shared" si="7"/>
        <v>1595</v>
      </c>
    </row>
    <row r="202" spans="1:11" x14ac:dyDescent="0.25">
      <c r="A202" s="4" t="s">
        <v>950</v>
      </c>
      <c r="B202" s="4" t="s">
        <v>951</v>
      </c>
      <c r="C202" s="4" t="s">
        <v>37</v>
      </c>
      <c r="D202" s="16">
        <v>1286.25</v>
      </c>
      <c r="E202" s="4">
        <v>2017</v>
      </c>
      <c r="F202" s="6" t="s">
        <v>678</v>
      </c>
      <c r="G202" s="6" t="s">
        <v>678</v>
      </c>
      <c r="H202" s="9">
        <v>2018</v>
      </c>
      <c r="I202" s="28">
        <v>1</v>
      </c>
      <c r="J202" s="7">
        <f t="shared" si="6"/>
        <v>1929.375</v>
      </c>
      <c r="K202" s="12">
        <f t="shared" si="7"/>
        <v>1929.375</v>
      </c>
    </row>
    <row r="203" spans="1:11" x14ac:dyDescent="0.25">
      <c r="A203" s="4" t="s">
        <v>952</v>
      </c>
      <c r="B203" s="4" t="s">
        <v>87</v>
      </c>
      <c r="C203" s="4" t="s">
        <v>6</v>
      </c>
      <c r="D203" s="16">
        <v>937</v>
      </c>
      <c r="E203" s="4">
        <v>2016</v>
      </c>
      <c r="F203" s="6" t="s">
        <v>683</v>
      </c>
      <c r="G203" s="6" t="s">
        <v>678</v>
      </c>
      <c r="H203" s="9">
        <v>2018</v>
      </c>
      <c r="I203" s="28">
        <v>0</v>
      </c>
      <c r="J203" s="7">
        <f t="shared" si="6"/>
        <v>1405.5</v>
      </c>
      <c r="K203" s="12">
        <f t="shared" si="7"/>
        <v>1171.25</v>
      </c>
    </row>
    <row r="204" spans="1:11" x14ac:dyDescent="0.25">
      <c r="A204" s="4" t="s">
        <v>953</v>
      </c>
      <c r="B204" s="4" t="s">
        <v>465</v>
      </c>
      <c r="C204" s="4" t="s">
        <v>36</v>
      </c>
      <c r="D204" s="16">
        <v>1124.68</v>
      </c>
      <c r="E204" s="4">
        <v>2016</v>
      </c>
      <c r="F204" s="6" t="s">
        <v>683</v>
      </c>
      <c r="G204" s="6" t="s">
        <v>678</v>
      </c>
      <c r="H204" s="9">
        <v>2018</v>
      </c>
      <c r="I204" s="28">
        <v>0</v>
      </c>
      <c r="J204" s="7">
        <f t="shared" si="6"/>
        <v>1687.02</v>
      </c>
      <c r="K204" s="12">
        <f t="shared" si="7"/>
        <v>1405.8500000000001</v>
      </c>
    </row>
    <row r="205" spans="1:11" x14ac:dyDescent="0.25">
      <c r="A205" s="4" t="s">
        <v>954</v>
      </c>
      <c r="B205" s="4" t="s">
        <v>153</v>
      </c>
      <c r="C205" s="4" t="s">
        <v>36</v>
      </c>
      <c r="D205" s="16">
        <v>782.43999999999994</v>
      </c>
      <c r="E205" s="4">
        <v>2018</v>
      </c>
      <c r="F205" s="6" t="s">
        <v>683</v>
      </c>
      <c r="G205" s="6" t="s">
        <v>678</v>
      </c>
      <c r="H205" s="9">
        <v>2018</v>
      </c>
      <c r="I205" s="28">
        <v>0</v>
      </c>
      <c r="J205" s="7">
        <f t="shared" si="6"/>
        <v>1173.6600000000001</v>
      </c>
      <c r="K205" s="12">
        <f t="shared" si="7"/>
        <v>978.05000000000007</v>
      </c>
    </row>
    <row r="206" spans="1:11" x14ac:dyDescent="0.25">
      <c r="A206" s="4" t="s">
        <v>196</v>
      </c>
      <c r="B206" s="4" t="s">
        <v>262</v>
      </c>
      <c r="C206" s="4" t="s">
        <v>37</v>
      </c>
      <c r="D206" s="16">
        <v>1134</v>
      </c>
      <c r="E206" s="4">
        <v>2019</v>
      </c>
      <c r="F206" s="6" t="s">
        <v>678</v>
      </c>
      <c r="G206" s="6" t="s">
        <v>678</v>
      </c>
      <c r="H206" s="9">
        <v>2019</v>
      </c>
      <c r="I206" s="28">
        <v>0</v>
      </c>
      <c r="J206" s="7">
        <f t="shared" si="6"/>
        <v>0</v>
      </c>
      <c r="K206" s="12">
        <f t="shared" si="7"/>
        <v>1701</v>
      </c>
    </row>
    <row r="207" spans="1:11" x14ac:dyDescent="0.25">
      <c r="A207" s="4" t="s">
        <v>955</v>
      </c>
      <c r="B207" s="4" t="s">
        <v>692</v>
      </c>
      <c r="C207" s="4" t="s">
        <v>36</v>
      </c>
      <c r="D207" s="16">
        <v>953.56</v>
      </c>
      <c r="E207" s="4">
        <v>2019</v>
      </c>
      <c r="F207" s="6" t="s">
        <v>678</v>
      </c>
      <c r="G207" s="6" t="s">
        <v>678</v>
      </c>
      <c r="H207" s="9">
        <v>2019</v>
      </c>
      <c r="I207" s="28">
        <v>0</v>
      </c>
      <c r="J207" s="7">
        <f t="shared" si="6"/>
        <v>0</v>
      </c>
      <c r="K207" s="12">
        <f t="shared" si="7"/>
        <v>1430.34</v>
      </c>
    </row>
    <row r="208" spans="1:11" x14ac:dyDescent="0.25">
      <c r="A208" s="4" t="s">
        <v>956</v>
      </c>
      <c r="B208" s="4" t="s">
        <v>107</v>
      </c>
      <c r="C208" s="4" t="s">
        <v>6</v>
      </c>
      <c r="D208" s="16">
        <v>503</v>
      </c>
      <c r="E208" s="4">
        <v>2017</v>
      </c>
      <c r="F208" s="6" t="s">
        <v>683</v>
      </c>
      <c r="G208" s="6" t="s">
        <v>678</v>
      </c>
      <c r="H208" s="9">
        <v>2018</v>
      </c>
      <c r="I208" s="28">
        <v>0</v>
      </c>
      <c r="J208" s="7">
        <f t="shared" si="6"/>
        <v>754.5</v>
      </c>
      <c r="K208" s="12">
        <f t="shared" si="7"/>
        <v>628.75</v>
      </c>
    </row>
    <row r="209" spans="1:11" x14ac:dyDescent="0.25">
      <c r="A209" s="4" t="s">
        <v>957</v>
      </c>
      <c r="B209" s="4" t="s">
        <v>107</v>
      </c>
      <c r="C209" s="4" t="s">
        <v>38</v>
      </c>
      <c r="D209" s="16">
        <v>1720.4</v>
      </c>
      <c r="E209" s="4">
        <v>2017</v>
      </c>
      <c r="F209" s="6" t="s">
        <v>678</v>
      </c>
      <c r="G209" s="6" t="s">
        <v>683</v>
      </c>
      <c r="H209" s="9">
        <v>2018</v>
      </c>
      <c r="I209" s="28">
        <v>1</v>
      </c>
      <c r="J209" s="7">
        <f t="shared" si="6"/>
        <v>3440.8</v>
      </c>
      <c r="K209" s="12">
        <f t="shared" si="7"/>
        <v>3440.8</v>
      </c>
    </row>
    <row r="210" spans="1:11" x14ac:dyDescent="0.25">
      <c r="A210" s="4" t="s">
        <v>958</v>
      </c>
      <c r="B210" s="4" t="s">
        <v>426</v>
      </c>
      <c r="C210" s="4" t="s">
        <v>6</v>
      </c>
      <c r="D210" s="16">
        <v>776</v>
      </c>
      <c r="E210" s="4">
        <v>2016</v>
      </c>
      <c r="F210" s="6" t="s">
        <v>678</v>
      </c>
      <c r="G210" s="6" t="s">
        <v>678</v>
      </c>
      <c r="H210" s="9">
        <v>2018</v>
      </c>
      <c r="I210" s="28">
        <v>0</v>
      </c>
      <c r="J210" s="7">
        <f t="shared" si="6"/>
        <v>1164</v>
      </c>
      <c r="K210" s="12">
        <f t="shared" si="7"/>
        <v>970</v>
      </c>
    </row>
    <row r="211" spans="1:11" x14ac:dyDescent="0.25">
      <c r="A211" s="4" t="s">
        <v>959</v>
      </c>
      <c r="B211" s="4" t="s">
        <v>853</v>
      </c>
      <c r="C211" s="4" t="s">
        <v>36</v>
      </c>
      <c r="D211" s="16">
        <v>1054</v>
      </c>
      <c r="E211" s="4">
        <v>2016</v>
      </c>
      <c r="F211" s="6" t="s">
        <v>678</v>
      </c>
      <c r="G211" s="6" t="s">
        <v>678</v>
      </c>
      <c r="H211" s="9">
        <v>2018</v>
      </c>
      <c r="I211" s="28">
        <v>0</v>
      </c>
      <c r="J211" s="7">
        <f t="shared" si="6"/>
        <v>1581</v>
      </c>
      <c r="K211" s="12">
        <f t="shared" si="7"/>
        <v>1317.5</v>
      </c>
    </row>
    <row r="212" spans="1:11" x14ac:dyDescent="0.25">
      <c r="A212" s="4" t="s">
        <v>960</v>
      </c>
      <c r="B212" s="4" t="s">
        <v>421</v>
      </c>
      <c r="C212" s="4" t="s">
        <v>37</v>
      </c>
      <c r="D212" s="16">
        <v>1590.75</v>
      </c>
      <c r="E212" s="4">
        <v>2016</v>
      </c>
      <c r="F212" s="6" t="s">
        <v>683</v>
      </c>
      <c r="G212" s="6" t="s">
        <v>678</v>
      </c>
      <c r="H212" s="9">
        <v>2018</v>
      </c>
      <c r="I212" s="28">
        <v>1</v>
      </c>
      <c r="J212" s="7">
        <f t="shared" si="6"/>
        <v>2386.125</v>
      </c>
      <c r="K212" s="12">
        <f t="shared" si="7"/>
        <v>2386.125</v>
      </c>
    </row>
    <row r="213" spans="1:11" x14ac:dyDescent="0.25">
      <c r="A213" s="4" t="s">
        <v>961</v>
      </c>
      <c r="B213" s="4" t="s">
        <v>81</v>
      </c>
      <c r="C213" s="4" t="s">
        <v>6</v>
      </c>
      <c r="D213" s="16">
        <v>653</v>
      </c>
      <c r="E213" s="4">
        <v>2018</v>
      </c>
      <c r="F213" s="6" t="s">
        <v>678</v>
      </c>
      <c r="G213" s="6" t="s">
        <v>678</v>
      </c>
      <c r="H213" s="9">
        <v>2018</v>
      </c>
      <c r="I213" s="28">
        <v>0</v>
      </c>
      <c r="J213" s="7">
        <f t="shared" si="6"/>
        <v>979.5</v>
      </c>
      <c r="K213" s="12">
        <f t="shared" si="7"/>
        <v>816.25</v>
      </c>
    </row>
    <row r="214" spans="1:11" x14ac:dyDescent="0.25">
      <c r="A214" s="4" t="s">
        <v>962</v>
      </c>
      <c r="B214" s="4" t="s">
        <v>382</v>
      </c>
      <c r="C214" s="4" t="s">
        <v>36</v>
      </c>
      <c r="D214" s="16">
        <v>988.28</v>
      </c>
      <c r="E214" s="4">
        <v>2019</v>
      </c>
      <c r="F214" s="6" t="s">
        <v>678</v>
      </c>
      <c r="G214" s="6" t="s">
        <v>678</v>
      </c>
      <c r="H214" s="9">
        <v>2019</v>
      </c>
      <c r="I214" s="28">
        <v>0</v>
      </c>
      <c r="J214" s="7">
        <f t="shared" si="6"/>
        <v>0</v>
      </c>
      <c r="K214" s="12">
        <f t="shared" si="7"/>
        <v>1482.42</v>
      </c>
    </row>
    <row r="215" spans="1:11" x14ac:dyDescent="0.25">
      <c r="A215" s="4" t="s">
        <v>963</v>
      </c>
      <c r="B215" s="4" t="s">
        <v>533</v>
      </c>
      <c r="C215" s="4" t="s">
        <v>36</v>
      </c>
      <c r="D215" s="16">
        <v>939.92</v>
      </c>
      <c r="E215" s="4">
        <v>2016</v>
      </c>
      <c r="F215" s="6" t="s">
        <v>678</v>
      </c>
      <c r="G215" s="6" t="s">
        <v>678</v>
      </c>
      <c r="H215" s="9">
        <v>2018</v>
      </c>
      <c r="I215" s="28">
        <v>0</v>
      </c>
      <c r="J215" s="7">
        <f t="shared" si="6"/>
        <v>1409.8799999999999</v>
      </c>
      <c r="K215" s="12">
        <f t="shared" si="7"/>
        <v>1174.8999999999999</v>
      </c>
    </row>
    <row r="216" spans="1:11" x14ac:dyDescent="0.25">
      <c r="A216" s="4" t="s">
        <v>964</v>
      </c>
      <c r="B216" s="4" t="s">
        <v>324</v>
      </c>
      <c r="C216" s="4" t="s">
        <v>6</v>
      </c>
      <c r="D216" s="16">
        <v>566</v>
      </c>
      <c r="E216" s="4">
        <v>2017</v>
      </c>
      <c r="F216" s="6" t="s">
        <v>683</v>
      </c>
      <c r="G216" s="6" t="s">
        <v>678</v>
      </c>
      <c r="H216" s="9">
        <v>2018</v>
      </c>
      <c r="I216" s="28">
        <v>0</v>
      </c>
      <c r="J216" s="7">
        <f t="shared" si="6"/>
        <v>849</v>
      </c>
      <c r="K216" s="12">
        <f t="shared" si="7"/>
        <v>707.5</v>
      </c>
    </row>
    <row r="217" spans="1:11" x14ac:dyDescent="0.25">
      <c r="A217" s="4" t="s">
        <v>965</v>
      </c>
      <c r="B217" s="4" t="s">
        <v>966</v>
      </c>
      <c r="C217" s="4" t="s">
        <v>37</v>
      </c>
      <c r="D217" s="16">
        <v>1508.5</v>
      </c>
      <c r="E217" s="4">
        <v>2017</v>
      </c>
      <c r="F217" s="6" t="s">
        <v>678</v>
      </c>
      <c r="G217" s="6" t="s">
        <v>678</v>
      </c>
      <c r="H217" s="9">
        <v>2018</v>
      </c>
      <c r="I217" s="28">
        <v>0</v>
      </c>
      <c r="J217" s="7">
        <f t="shared" si="6"/>
        <v>2262.75</v>
      </c>
      <c r="K217" s="12">
        <f t="shared" si="7"/>
        <v>1885.625</v>
      </c>
    </row>
    <row r="218" spans="1:11" x14ac:dyDescent="0.25">
      <c r="A218" s="4" t="s">
        <v>641</v>
      </c>
      <c r="B218" s="4" t="s">
        <v>967</v>
      </c>
      <c r="C218" s="4" t="s">
        <v>6</v>
      </c>
      <c r="D218" s="16">
        <v>543</v>
      </c>
      <c r="E218" s="4">
        <v>2016</v>
      </c>
      <c r="F218" s="6" t="s">
        <v>678</v>
      </c>
      <c r="G218" s="6" t="s">
        <v>678</v>
      </c>
      <c r="H218" s="9">
        <v>2018</v>
      </c>
      <c r="I218" s="28">
        <v>0</v>
      </c>
      <c r="J218" s="7">
        <f t="shared" si="6"/>
        <v>814.5</v>
      </c>
      <c r="K218" s="12">
        <f t="shared" si="7"/>
        <v>678.75</v>
      </c>
    </row>
    <row r="219" spans="1:11" x14ac:dyDescent="0.25">
      <c r="A219" s="4" t="s">
        <v>968</v>
      </c>
      <c r="B219" s="4" t="s">
        <v>135</v>
      </c>
      <c r="C219" s="4" t="s">
        <v>38</v>
      </c>
      <c r="D219" s="16">
        <v>1570.8000000000002</v>
      </c>
      <c r="E219" s="4">
        <v>2018</v>
      </c>
      <c r="F219" s="6" t="s">
        <v>678</v>
      </c>
      <c r="G219" s="6" t="s">
        <v>678</v>
      </c>
      <c r="H219" s="9">
        <v>2018</v>
      </c>
      <c r="I219" s="28">
        <v>0</v>
      </c>
      <c r="J219" s="7">
        <f t="shared" si="6"/>
        <v>2356.1999999999998</v>
      </c>
      <c r="K219" s="12">
        <f t="shared" si="7"/>
        <v>1963.5</v>
      </c>
    </row>
    <row r="220" spans="1:11" x14ac:dyDescent="0.25">
      <c r="A220" s="4" t="s">
        <v>969</v>
      </c>
      <c r="B220" s="4" t="s">
        <v>831</v>
      </c>
      <c r="C220" s="4" t="s">
        <v>37</v>
      </c>
      <c r="D220" s="16">
        <v>1029</v>
      </c>
      <c r="E220" s="4">
        <v>2017</v>
      </c>
      <c r="F220" s="6" t="s">
        <v>678</v>
      </c>
      <c r="G220" s="6" t="s">
        <v>678</v>
      </c>
      <c r="H220" s="9">
        <v>2018</v>
      </c>
      <c r="I220" s="28">
        <v>1</v>
      </c>
      <c r="J220" s="7">
        <f t="shared" si="6"/>
        <v>1543.5</v>
      </c>
      <c r="K220" s="12">
        <f t="shared" si="7"/>
        <v>1543.5</v>
      </c>
    </row>
    <row r="221" spans="1:11" x14ac:dyDescent="0.25">
      <c r="A221" s="4" t="s">
        <v>970</v>
      </c>
      <c r="B221" s="4" t="s">
        <v>971</v>
      </c>
      <c r="C221" s="4" t="s">
        <v>6</v>
      </c>
      <c r="D221" s="16">
        <v>886</v>
      </c>
      <c r="E221" s="4">
        <v>2017</v>
      </c>
      <c r="F221" s="6" t="s">
        <v>678</v>
      </c>
      <c r="G221" s="6" t="s">
        <v>678</v>
      </c>
      <c r="H221" s="9">
        <v>2018</v>
      </c>
      <c r="I221" s="28">
        <v>0</v>
      </c>
      <c r="J221" s="7">
        <f t="shared" si="6"/>
        <v>1329</v>
      </c>
      <c r="K221" s="12">
        <f t="shared" si="7"/>
        <v>1107.5</v>
      </c>
    </row>
    <row r="222" spans="1:11" x14ac:dyDescent="0.25">
      <c r="A222" s="4" t="s">
        <v>972</v>
      </c>
      <c r="B222" s="4" t="s">
        <v>804</v>
      </c>
      <c r="C222" s="4" t="s">
        <v>38</v>
      </c>
      <c r="D222" s="16">
        <v>1564.2</v>
      </c>
      <c r="E222" s="4">
        <v>2016</v>
      </c>
      <c r="F222" s="6" t="s">
        <v>678</v>
      </c>
      <c r="G222" s="6" t="s">
        <v>678</v>
      </c>
      <c r="H222" s="9">
        <v>2018</v>
      </c>
      <c r="I222" s="28">
        <v>0</v>
      </c>
      <c r="J222" s="7">
        <f t="shared" si="6"/>
        <v>2346.3000000000002</v>
      </c>
      <c r="K222" s="12">
        <f t="shared" si="7"/>
        <v>1955.25</v>
      </c>
    </row>
    <row r="223" spans="1:11" x14ac:dyDescent="0.25">
      <c r="A223" s="4" t="s">
        <v>973</v>
      </c>
      <c r="B223" s="4" t="s">
        <v>415</v>
      </c>
      <c r="C223" s="4" t="s">
        <v>38</v>
      </c>
      <c r="D223" s="16">
        <v>1513.6000000000001</v>
      </c>
      <c r="E223" s="4">
        <v>2019</v>
      </c>
      <c r="F223" s="6" t="s">
        <v>678</v>
      </c>
      <c r="G223" s="6" t="s">
        <v>678</v>
      </c>
      <c r="H223" s="9">
        <v>2019</v>
      </c>
      <c r="I223" s="28">
        <v>0</v>
      </c>
      <c r="J223" s="7">
        <f t="shared" si="6"/>
        <v>0</v>
      </c>
      <c r="K223" s="12">
        <f t="shared" si="7"/>
        <v>2270.3999999999996</v>
      </c>
    </row>
    <row r="224" spans="1:11" x14ac:dyDescent="0.25">
      <c r="A224" s="4" t="s">
        <v>974</v>
      </c>
      <c r="B224" s="4" t="s">
        <v>975</v>
      </c>
      <c r="C224" s="4" t="s">
        <v>6</v>
      </c>
      <c r="D224" s="16">
        <v>579</v>
      </c>
      <c r="E224" s="4">
        <v>2017</v>
      </c>
      <c r="F224" s="6" t="s">
        <v>683</v>
      </c>
      <c r="G224" s="6" t="s">
        <v>678</v>
      </c>
      <c r="H224" s="9">
        <v>2018</v>
      </c>
      <c r="I224" s="28">
        <v>1</v>
      </c>
      <c r="J224" s="7">
        <f t="shared" si="6"/>
        <v>868.5</v>
      </c>
      <c r="K224" s="12">
        <f t="shared" si="7"/>
        <v>868.5</v>
      </c>
    </row>
    <row r="225" spans="1:11" x14ac:dyDescent="0.25">
      <c r="A225" s="4" t="s">
        <v>976</v>
      </c>
      <c r="B225" s="4" t="s">
        <v>977</v>
      </c>
      <c r="C225" s="4" t="s">
        <v>6</v>
      </c>
      <c r="D225" s="16">
        <v>632</v>
      </c>
      <c r="E225" s="4">
        <v>2016</v>
      </c>
      <c r="F225" s="6" t="s">
        <v>678</v>
      </c>
      <c r="G225" s="6" t="s">
        <v>678</v>
      </c>
      <c r="H225" s="9">
        <v>2018</v>
      </c>
      <c r="I225" s="28">
        <v>0</v>
      </c>
      <c r="J225" s="7">
        <f t="shared" si="6"/>
        <v>948</v>
      </c>
      <c r="K225" s="12">
        <f t="shared" si="7"/>
        <v>790</v>
      </c>
    </row>
    <row r="226" spans="1:11" x14ac:dyDescent="0.25">
      <c r="A226" s="4" t="s">
        <v>978</v>
      </c>
      <c r="B226" s="4" t="s">
        <v>153</v>
      </c>
      <c r="C226" s="4" t="s">
        <v>36</v>
      </c>
      <c r="D226" s="16">
        <v>830.8</v>
      </c>
      <c r="E226" s="4">
        <v>2016</v>
      </c>
      <c r="F226" s="6" t="s">
        <v>678</v>
      </c>
      <c r="G226" s="6" t="s">
        <v>678</v>
      </c>
      <c r="H226" s="9">
        <v>2018</v>
      </c>
      <c r="I226" s="28">
        <v>0</v>
      </c>
      <c r="J226" s="7">
        <f t="shared" si="6"/>
        <v>1246.1999999999998</v>
      </c>
      <c r="K226" s="12">
        <f t="shared" si="7"/>
        <v>1038.5</v>
      </c>
    </row>
    <row r="227" spans="1:11" x14ac:dyDescent="0.25">
      <c r="A227" s="4" t="s">
        <v>979</v>
      </c>
      <c r="B227" s="4" t="s">
        <v>980</v>
      </c>
      <c r="C227" s="4" t="s">
        <v>37</v>
      </c>
      <c r="D227" s="16">
        <v>1641.5</v>
      </c>
      <c r="E227" s="4">
        <v>2016</v>
      </c>
      <c r="F227" s="6" t="s">
        <v>678</v>
      </c>
      <c r="G227" s="6" t="s">
        <v>678</v>
      </c>
      <c r="H227" s="9">
        <v>2018</v>
      </c>
      <c r="I227" s="28">
        <v>1</v>
      </c>
      <c r="J227" s="7">
        <f t="shared" si="6"/>
        <v>2462.25</v>
      </c>
      <c r="K227" s="12">
        <f t="shared" si="7"/>
        <v>2462.25</v>
      </c>
    </row>
    <row r="228" spans="1:11" x14ac:dyDescent="0.25">
      <c r="A228" s="4" t="s">
        <v>981</v>
      </c>
      <c r="B228" s="4" t="s">
        <v>982</v>
      </c>
      <c r="C228" s="4" t="s">
        <v>6</v>
      </c>
      <c r="D228" s="16">
        <v>924</v>
      </c>
      <c r="E228" s="4">
        <v>2018</v>
      </c>
      <c r="F228" s="6" t="s">
        <v>678</v>
      </c>
      <c r="G228" s="6" t="s">
        <v>678</v>
      </c>
      <c r="H228" s="9">
        <v>2018</v>
      </c>
      <c r="I228" s="28">
        <v>0</v>
      </c>
      <c r="J228" s="7">
        <f t="shared" si="6"/>
        <v>1386</v>
      </c>
      <c r="K228" s="12">
        <f t="shared" si="7"/>
        <v>1155</v>
      </c>
    </row>
    <row r="229" spans="1:11" x14ac:dyDescent="0.25">
      <c r="A229" s="4" t="s">
        <v>983</v>
      </c>
      <c r="B229" s="4" t="s">
        <v>640</v>
      </c>
      <c r="C229" s="4" t="s">
        <v>6</v>
      </c>
      <c r="D229" s="16">
        <v>785</v>
      </c>
      <c r="E229" s="4">
        <v>2017</v>
      </c>
      <c r="F229" s="6" t="s">
        <v>678</v>
      </c>
      <c r="G229" s="6" t="s">
        <v>678</v>
      </c>
      <c r="H229" s="9">
        <v>2018</v>
      </c>
      <c r="I229" s="28">
        <v>0</v>
      </c>
      <c r="J229" s="7">
        <f t="shared" si="6"/>
        <v>1177.5</v>
      </c>
      <c r="K229" s="12">
        <f t="shared" si="7"/>
        <v>981.25</v>
      </c>
    </row>
    <row r="230" spans="1:11" x14ac:dyDescent="0.25">
      <c r="A230" s="4" t="s">
        <v>984</v>
      </c>
      <c r="B230" s="4" t="s">
        <v>985</v>
      </c>
      <c r="C230" s="4" t="s">
        <v>6</v>
      </c>
      <c r="D230" s="16">
        <v>520</v>
      </c>
      <c r="E230" s="4">
        <v>2018</v>
      </c>
      <c r="F230" s="6" t="s">
        <v>678</v>
      </c>
      <c r="G230" s="6" t="s">
        <v>683</v>
      </c>
      <c r="H230" s="9">
        <v>2018</v>
      </c>
      <c r="I230" s="28">
        <v>0</v>
      </c>
      <c r="J230" s="7">
        <f t="shared" si="6"/>
        <v>1040</v>
      </c>
      <c r="K230" s="12">
        <f t="shared" si="7"/>
        <v>780</v>
      </c>
    </row>
    <row r="231" spans="1:11" x14ac:dyDescent="0.25">
      <c r="A231" s="4" t="s">
        <v>986</v>
      </c>
      <c r="B231" s="4" t="s">
        <v>446</v>
      </c>
      <c r="C231" s="4" t="s">
        <v>36</v>
      </c>
      <c r="D231" s="16">
        <v>1067.6400000000001</v>
      </c>
      <c r="E231" s="4">
        <v>2017</v>
      </c>
      <c r="F231" s="6" t="s">
        <v>678</v>
      </c>
      <c r="G231" s="6" t="s">
        <v>678</v>
      </c>
      <c r="H231" s="9">
        <v>2018</v>
      </c>
      <c r="I231" s="28">
        <v>0</v>
      </c>
      <c r="J231" s="7">
        <f t="shared" si="6"/>
        <v>1601.46</v>
      </c>
      <c r="K231" s="12">
        <f t="shared" si="7"/>
        <v>1334.5500000000002</v>
      </c>
    </row>
    <row r="232" spans="1:11" x14ac:dyDescent="0.25">
      <c r="A232" s="4" t="s">
        <v>987</v>
      </c>
      <c r="B232" s="4" t="s">
        <v>988</v>
      </c>
      <c r="C232" s="4" t="s">
        <v>38</v>
      </c>
      <c r="D232" s="16">
        <v>1685.2</v>
      </c>
      <c r="E232" s="4">
        <v>2019</v>
      </c>
      <c r="F232" s="6" t="s">
        <v>678</v>
      </c>
      <c r="G232" s="6" t="s">
        <v>678</v>
      </c>
      <c r="H232" s="9">
        <v>2019</v>
      </c>
      <c r="I232" s="28">
        <v>0</v>
      </c>
      <c r="J232" s="7">
        <f t="shared" si="6"/>
        <v>0</v>
      </c>
      <c r="K232" s="12">
        <f t="shared" si="7"/>
        <v>2527.8000000000002</v>
      </c>
    </row>
    <row r="233" spans="1:11" x14ac:dyDescent="0.25">
      <c r="A233" s="4" t="s">
        <v>989</v>
      </c>
      <c r="B233" s="4" t="s">
        <v>114</v>
      </c>
      <c r="C233" s="4" t="s">
        <v>6</v>
      </c>
      <c r="D233" s="16">
        <v>567</v>
      </c>
      <c r="E233" s="4">
        <v>2019</v>
      </c>
      <c r="F233" s="6" t="s">
        <v>678</v>
      </c>
      <c r="G233" s="6" t="s">
        <v>683</v>
      </c>
      <c r="H233" s="9">
        <v>2019</v>
      </c>
      <c r="I233" s="28">
        <v>0</v>
      </c>
      <c r="J233" s="7">
        <f t="shared" si="6"/>
        <v>0</v>
      </c>
      <c r="K233" s="12">
        <f t="shared" si="7"/>
        <v>1134</v>
      </c>
    </row>
    <row r="234" spans="1:11" x14ac:dyDescent="0.25">
      <c r="A234" s="4" t="s">
        <v>990</v>
      </c>
      <c r="B234" s="4" t="s">
        <v>107</v>
      </c>
      <c r="C234" s="4" t="s">
        <v>6</v>
      </c>
      <c r="D234" s="16">
        <v>621</v>
      </c>
      <c r="E234" s="4">
        <v>2016</v>
      </c>
      <c r="F234" s="6" t="s">
        <v>678</v>
      </c>
      <c r="G234" s="6" t="s">
        <v>683</v>
      </c>
      <c r="H234" s="9">
        <v>2018</v>
      </c>
      <c r="I234" s="28">
        <v>0</v>
      </c>
      <c r="J234" s="7">
        <f t="shared" si="6"/>
        <v>1242</v>
      </c>
      <c r="K234" s="12">
        <f t="shared" si="7"/>
        <v>931.5</v>
      </c>
    </row>
    <row r="235" spans="1:11" x14ac:dyDescent="0.25">
      <c r="A235" s="4" t="s">
        <v>991</v>
      </c>
      <c r="B235" s="4" t="s">
        <v>644</v>
      </c>
      <c r="C235" s="4" t="s">
        <v>38</v>
      </c>
      <c r="D235" s="16">
        <v>1625.8000000000002</v>
      </c>
      <c r="E235" s="4">
        <v>2016</v>
      </c>
      <c r="F235" s="6" t="s">
        <v>678</v>
      </c>
      <c r="G235" s="6" t="s">
        <v>683</v>
      </c>
      <c r="H235" s="9">
        <v>2018</v>
      </c>
      <c r="I235" s="28">
        <v>0</v>
      </c>
      <c r="J235" s="7">
        <f t="shared" si="6"/>
        <v>3251.6</v>
      </c>
      <c r="K235" s="12">
        <f t="shared" si="7"/>
        <v>2438.6999999999998</v>
      </c>
    </row>
    <row r="236" spans="1:11" x14ac:dyDescent="0.25">
      <c r="A236" s="4" t="s">
        <v>992</v>
      </c>
      <c r="B236" s="4" t="s">
        <v>382</v>
      </c>
      <c r="C236" s="4" t="s">
        <v>37</v>
      </c>
      <c r="D236" s="16">
        <v>1239</v>
      </c>
      <c r="E236" s="4">
        <v>2017</v>
      </c>
      <c r="F236" s="6" t="s">
        <v>678</v>
      </c>
      <c r="G236" s="6" t="s">
        <v>678</v>
      </c>
      <c r="H236" s="9">
        <v>2018</v>
      </c>
      <c r="I236" s="28">
        <v>0</v>
      </c>
      <c r="J236" s="7">
        <f t="shared" si="6"/>
        <v>1858.5</v>
      </c>
      <c r="K236" s="12">
        <f t="shared" si="7"/>
        <v>1548.75</v>
      </c>
    </row>
    <row r="237" spans="1:11" x14ac:dyDescent="0.25">
      <c r="A237" s="4" t="s">
        <v>878</v>
      </c>
      <c r="B237" s="4" t="s">
        <v>323</v>
      </c>
      <c r="C237" s="4" t="s">
        <v>6</v>
      </c>
      <c r="D237" s="16">
        <v>930</v>
      </c>
      <c r="E237" s="4">
        <v>2017</v>
      </c>
      <c r="F237" s="6" t="s">
        <v>678</v>
      </c>
      <c r="G237" s="6" t="s">
        <v>678</v>
      </c>
      <c r="H237" s="9">
        <v>2018</v>
      </c>
      <c r="I237" s="28">
        <v>1</v>
      </c>
      <c r="J237" s="7">
        <f t="shared" si="6"/>
        <v>1395</v>
      </c>
      <c r="K237" s="12">
        <f t="shared" si="7"/>
        <v>1395</v>
      </c>
    </row>
    <row r="238" spans="1:11" x14ac:dyDescent="0.25">
      <c r="A238" s="4" t="s">
        <v>993</v>
      </c>
      <c r="B238" s="4" t="s">
        <v>135</v>
      </c>
      <c r="C238" s="4" t="s">
        <v>6</v>
      </c>
      <c r="D238" s="16">
        <v>680</v>
      </c>
      <c r="E238" s="4">
        <v>2019</v>
      </c>
      <c r="F238" s="6" t="s">
        <v>683</v>
      </c>
      <c r="G238" s="6" t="s">
        <v>678</v>
      </c>
      <c r="H238" s="9">
        <v>2019</v>
      </c>
      <c r="I238" s="28">
        <v>0</v>
      </c>
      <c r="J238" s="7">
        <f t="shared" si="6"/>
        <v>0</v>
      </c>
      <c r="K238" s="12">
        <f t="shared" si="7"/>
        <v>1020</v>
      </c>
    </row>
    <row r="239" spans="1:11" x14ac:dyDescent="0.25">
      <c r="A239" s="4" t="s">
        <v>994</v>
      </c>
      <c r="B239" s="4" t="s">
        <v>183</v>
      </c>
      <c r="C239" s="4" t="s">
        <v>36</v>
      </c>
      <c r="D239" s="16">
        <v>946.12</v>
      </c>
      <c r="E239" s="4">
        <v>2017</v>
      </c>
      <c r="F239" s="6" t="s">
        <v>683</v>
      </c>
      <c r="G239" s="6" t="s">
        <v>678</v>
      </c>
      <c r="H239" s="9">
        <v>2018</v>
      </c>
      <c r="I239" s="28">
        <v>0</v>
      </c>
      <c r="J239" s="7">
        <f t="shared" si="6"/>
        <v>1419.18</v>
      </c>
      <c r="K239" s="12">
        <f t="shared" si="7"/>
        <v>1182.6500000000001</v>
      </c>
    </row>
    <row r="240" spans="1:11" x14ac:dyDescent="0.25">
      <c r="A240" s="4" t="s">
        <v>995</v>
      </c>
      <c r="B240" s="4" t="s">
        <v>996</v>
      </c>
      <c r="C240" s="4" t="s">
        <v>6</v>
      </c>
      <c r="D240" s="16">
        <v>887</v>
      </c>
      <c r="E240" s="4">
        <v>2017</v>
      </c>
      <c r="F240" s="6" t="s">
        <v>678</v>
      </c>
      <c r="G240" s="6" t="s">
        <v>678</v>
      </c>
      <c r="H240" s="9">
        <v>2018</v>
      </c>
      <c r="I240" s="28">
        <v>0</v>
      </c>
      <c r="J240" s="7">
        <f t="shared" si="6"/>
        <v>1330.5</v>
      </c>
      <c r="K240" s="12">
        <f t="shared" si="7"/>
        <v>1108.75</v>
      </c>
    </row>
    <row r="241" spans="1:11" x14ac:dyDescent="0.25">
      <c r="A241" s="4" t="s">
        <v>997</v>
      </c>
      <c r="B241" s="4" t="s">
        <v>998</v>
      </c>
      <c r="C241" s="4" t="s">
        <v>37</v>
      </c>
      <c r="D241" s="16">
        <v>985.25</v>
      </c>
      <c r="E241" s="4">
        <v>2016</v>
      </c>
      <c r="F241" s="6" t="s">
        <v>678</v>
      </c>
      <c r="G241" s="6" t="s">
        <v>678</v>
      </c>
      <c r="H241" s="9">
        <v>2018</v>
      </c>
      <c r="I241" s="28">
        <v>1</v>
      </c>
      <c r="J241" s="7">
        <f t="shared" si="6"/>
        <v>1477.875</v>
      </c>
      <c r="K241" s="12">
        <f t="shared" si="7"/>
        <v>1477.875</v>
      </c>
    </row>
    <row r="242" spans="1:11" x14ac:dyDescent="0.25">
      <c r="A242" s="4" t="s">
        <v>999</v>
      </c>
      <c r="B242" s="4" t="s">
        <v>278</v>
      </c>
      <c r="C242" s="4" t="s">
        <v>36</v>
      </c>
      <c r="D242" s="16">
        <v>655.96</v>
      </c>
      <c r="E242" s="4">
        <v>2018</v>
      </c>
      <c r="F242" s="6" t="s">
        <v>678</v>
      </c>
      <c r="G242" s="6" t="s">
        <v>683</v>
      </c>
      <c r="H242" s="9">
        <v>2018</v>
      </c>
      <c r="I242" s="28">
        <v>0</v>
      </c>
      <c r="J242" s="7">
        <f t="shared" si="6"/>
        <v>1311.92</v>
      </c>
      <c r="K242" s="12">
        <f t="shared" si="7"/>
        <v>983.94</v>
      </c>
    </row>
    <row r="243" spans="1:11" x14ac:dyDescent="0.25">
      <c r="A243" s="4" t="s">
        <v>972</v>
      </c>
      <c r="B243" s="4" t="s">
        <v>393</v>
      </c>
      <c r="C243" s="4" t="s">
        <v>6</v>
      </c>
      <c r="D243" s="16">
        <v>732</v>
      </c>
      <c r="E243" s="4">
        <v>2018</v>
      </c>
      <c r="F243" s="6" t="s">
        <v>678</v>
      </c>
      <c r="G243" s="6" t="s">
        <v>678</v>
      </c>
      <c r="H243" s="9">
        <v>2018</v>
      </c>
      <c r="I243" s="28">
        <v>0</v>
      </c>
      <c r="J243" s="7">
        <f t="shared" si="6"/>
        <v>1098</v>
      </c>
      <c r="K243" s="12">
        <f t="shared" si="7"/>
        <v>915</v>
      </c>
    </row>
    <row r="244" spans="1:11" x14ac:dyDescent="0.25">
      <c r="A244" s="4" t="s">
        <v>1000</v>
      </c>
      <c r="B244" s="4" t="s">
        <v>434</v>
      </c>
      <c r="C244" s="4" t="s">
        <v>6</v>
      </c>
      <c r="D244" s="16">
        <v>730</v>
      </c>
      <c r="E244" s="4">
        <v>2016</v>
      </c>
      <c r="F244" s="6" t="s">
        <v>678</v>
      </c>
      <c r="G244" s="6" t="s">
        <v>678</v>
      </c>
      <c r="H244" s="9">
        <v>2018</v>
      </c>
      <c r="I244" s="28">
        <v>0</v>
      </c>
      <c r="J244" s="7">
        <f t="shared" si="6"/>
        <v>1095</v>
      </c>
      <c r="K244" s="12">
        <f t="shared" si="7"/>
        <v>912.5</v>
      </c>
    </row>
    <row r="245" spans="1:11" x14ac:dyDescent="0.25">
      <c r="A245" s="4" t="s">
        <v>1001</v>
      </c>
      <c r="B245" s="4" t="s">
        <v>1002</v>
      </c>
      <c r="C245" s="4" t="s">
        <v>38</v>
      </c>
      <c r="D245" s="16">
        <v>1546.6000000000001</v>
      </c>
      <c r="E245" s="4">
        <v>2018</v>
      </c>
      <c r="F245" s="6" t="s">
        <v>678</v>
      </c>
      <c r="G245" s="6" t="s">
        <v>678</v>
      </c>
      <c r="H245" s="9">
        <v>2018</v>
      </c>
      <c r="I245" s="28">
        <v>1</v>
      </c>
      <c r="J245" s="7">
        <f t="shared" si="6"/>
        <v>2319.8999999999996</v>
      </c>
      <c r="K245" s="12">
        <f t="shared" si="7"/>
        <v>2319.8999999999996</v>
      </c>
    </row>
    <row r="246" spans="1:11" x14ac:dyDescent="0.25">
      <c r="A246" s="4" t="s">
        <v>1003</v>
      </c>
      <c r="B246" s="4" t="s">
        <v>522</v>
      </c>
      <c r="C246" s="4" t="s">
        <v>37</v>
      </c>
      <c r="D246" s="16">
        <v>1330</v>
      </c>
      <c r="E246" s="4">
        <v>2018</v>
      </c>
      <c r="F246" s="6" t="s">
        <v>678</v>
      </c>
      <c r="G246" s="6" t="s">
        <v>678</v>
      </c>
      <c r="H246" s="9">
        <v>2018</v>
      </c>
      <c r="I246" s="28">
        <v>0</v>
      </c>
      <c r="J246" s="7">
        <f t="shared" si="6"/>
        <v>1995</v>
      </c>
      <c r="K246" s="12">
        <f t="shared" si="7"/>
        <v>1662.5</v>
      </c>
    </row>
    <row r="247" spans="1:11" x14ac:dyDescent="0.25">
      <c r="A247" s="4" t="s">
        <v>1004</v>
      </c>
      <c r="B247" s="4" t="s">
        <v>1005</v>
      </c>
      <c r="C247" s="4" t="s">
        <v>37</v>
      </c>
      <c r="D247" s="16">
        <v>946.75</v>
      </c>
      <c r="E247" s="4">
        <v>2018</v>
      </c>
      <c r="F247" s="6" t="s">
        <v>678</v>
      </c>
      <c r="G247" s="6" t="s">
        <v>678</v>
      </c>
      <c r="H247" s="9">
        <v>2018</v>
      </c>
      <c r="I247" s="28">
        <v>0</v>
      </c>
      <c r="J247" s="7">
        <f t="shared" si="6"/>
        <v>1420.125</v>
      </c>
      <c r="K247" s="12">
        <f t="shared" si="7"/>
        <v>1183.4375</v>
      </c>
    </row>
    <row r="248" spans="1:11" x14ac:dyDescent="0.25">
      <c r="A248" s="4" t="s">
        <v>1006</v>
      </c>
      <c r="B248" s="4" t="s">
        <v>1007</v>
      </c>
      <c r="C248" s="4" t="s">
        <v>6</v>
      </c>
      <c r="D248" s="16">
        <v>669</v>
      </c>
      <c r="E248" s="4">
        <v>2019</v>
      </c>
      <c r="F248" s="6" t="s">
        <v>678</v>
      </c>
      <c r="G248" s="6" t="s">
        <v>678</v>
      </c>
      <c r="H248" s="9">
        <v>2019</v>
      </c>
      <c r="I248" s="28">
        <v>0</v>
      </c>
      <c r="J248" s="7">
        <f t="shared" si="6"/>
        <v>0</v>
      </c>
      <c r="K248" s="12">
        <f t="shared" si="7"/>
        <v>1003.5</v>
      </c>
    </row>
    <row r="249" spans="1:11" x14ac:dyDescent="0.25">
      <c r="A249" s="4" t="s">
        <v>1008</v>
      </c>
      <c r="B249" s="4" t="s">
        <v>771</v>
      </c>
      <c r="C249" s="4" t="s">
        <v>6</v>
      </c>
      <c r="D249" s="16">
        <v>518</v>
      </c>
      <c r="E249" s="4">
        <v>2016</v>
      </c>
      <c r="F249" s="6" t="s">
        <v>683</v>
      </c>
      <c r="G249" s="6" t="s">
        <v>678</v>
      </c>
      <c r="H249" s="9">
        <v>2018</v>
      </c>
      <c r="I249" s="28">
        <v>0</v>
      </c>
      <c r="J249" s="7">
        <f t="shared" si="6"/>
        <v>777</v>
      </c>
      <c r="K249" s="12">
        <f t="shared" si="7"/>
        <v>647.5</v>
      </c>
    </row>
    <row r="250" spans="1:11" x14ac:dyDescent="0.25">
      <c r="A250" s="4" t="s">
        <v>1009</v>
      </c>
      <c r="B250" s="4" t="s">
        <v>350</v>
      </c>
      <c r="C250" s="4" t="s">
        <v>36</v>
      </c>
      <c r="D250" s="16">
        <v>1005.64</v>
      </c>
      <c r="E250" s="4">
        <v>2016</v>
      </c>
      <c r="F250" s="6" t="s">
        <v>678</v>
      </c>
      <c r="G250" s="6" t="s">
        <v>678</v>
      </c>
      <c r="H250" s="9">
        <v>2018</v>
      </c>
      <c r="I250" s="28">
        <v>1</v>
      </c>
      <c r="J250" s="7">
        <f t="shared" si="6"/>
        <v>1508.46</v>
      </c>
      <c r="K250" s="12">
        <f t="shared" si="7"/>
        <v>1508.46</v>
      </c>
    </row>
    <row r="251" spans="1:11" x14ac:dyDescent="0.25">
      <c r="A251" s="4" t="s">
        <v>347</v>
      </c>
      <c r="B251" s="4" t="s">
        <v>382</v>
      </c>
      <c r="C251" s="4" t="s">
        <v>38</v>
      </c>
      <c r="D251" s="16">
        <v>1907.4</v>
      </c>
      <c r="E251" s="4">
        <v>2016</v>
      </c>
      <c r="F251" s="6" t="s">
        <v>678</v>
      </c>
      <c r="G251" s="6" t="s">
        <v>678</v>
      </c>
      <c r="H251" s="9">
        <v>2018</v>
      </c>
      <c r="I251" s="28">
        <v>0</v>
      </c>
      <c r="J251" s="7">
        <f t="shared" si="6"/>
        <v>2861.1000000000004</v>
      </c>
      <c r="K251" s="12">
        <f t="shared" si="7"/>
        <v>2384.25</v>
      </c>
    </row>
    <row r="252" spans="1:11" x14ac:dyDescent="0.25">
      <c r="A252" s="4" t="s">
        <v>1010</v>
      </c>
      <c r="B252" s="4" t="s">
        <v>262</v>
      </c>
      <c r="C252" s="4" t="s">
        <v>36</v>
      </c>
      <c r="D252" s="16">
        <v>944.88</v>
      </c>
      <c r="E252" s="4">
        <v>2016</v>
      </c>
      <c r="F252" s="6" t="s">
        <v>678</v>
      </c>
      <c r="G252" s="6" t="s">
        <v>678</v>
      </c>
      <c r="H252" s="9">
        <v>2018</v>
      </c>
      <c r="I252" s="28">
        <v>0</v>
      </c>
      <c r="J252" s="7">
        <f t="shared" si="6"/>
        <v>1417.32</v>
      </c>
      <c r="K252" s="12">
        <f t="shared" si="7"/>
        <v>1181.0999999999999</v>
      </c>
    </row>
    <row r="253" spans="1:11" x14ac:dyDescent="0.25">
      <c r="A253" s="4" t="s">
        <v>1011</v>
      </c>
      <c r="B253" s="4" t="s">
        <v>1012</v>
      </c>
      <c r="C253" s="4" t="s">
        <v>6</v>
      </c>
      <c r="D253" s="16">
        <v>573</v>
      </c>
      <c r="E253" s="4">
        <v>2018</v>
      </c>
      <c r="F253" s="6" t="s">
        <v>678</v>
      </c>
      <c r="G253" s="6" t="s">
        <v>678</v>
      </c>
      <c r="H253" s="9">
        <v>2018</v>
      </c>
      <c r="I253" s="28">
        <v>0</v>
      </c>
      <c r="J253" s="7">
        <f t="shared" si="6"/>
        <v>859.5</v>
      </c>
      <c r="K253" s="12">
        <f t="shared" si="7"/>
        <v>716.25</v>
      </c>
    </row>
    <row r="254" spans="1:11" x14ac:dyDescent="0.25">
      <c r="A254" s="4" t="s">
        <v>1013</v>
      </c>
      <c r="B254" s="4" t="s">
        <v>1014</v>
      </c>
      <c r="C254" s="4" t="s">
        <v>6</v>
      </c>
      <c r="D254" s="16">
        <v>661</v>
      </c>
      <c r="E254" s="4">
        <v>2019</v>
      </c>
      <c r="F254" s="6" t="s">
        <v>678</v>
      </c>
      <c r="G254" s="6" t="s">
        <v>678</v>
      </c>
      <c r="H254" s="9">
        <v>2019</v>
      </c>
      <c r="I254" s="28">
        <v>0</v>
      </c>
      <c r="J254" s="7">
        <f t="shared" si="6"/>
        <v>0</v>
      </c>
      <c r="K254" s="12">
        <f t="shared" si="7"/>
        <v>991.5</v>
      </c>
    </row>
    <row r="255" spans="1:11" x14ac:dyDescent="0.25">
      <c r="A255" s="4" t="s">
        <v>1015</v>
      </c>
      <c r="B255" s="4" t="s">
        <v>1016</v>
      </c>
      <c r="C255" s="4" t="s">
        <v>38</v>
      </c>
      <c r="D255" s="16">
        <v>1889.8000000000002</v>
      </c>
      <c r="E255" s="4">
        <v>2016</v>
      </c>
      <c r="F255" s="6" t="s">
        <v>678</v>
      </c>
      <c r="G255" s="6" t="s">
        <v>678</v>
      </c>
      <c r="H255" s="9">
        <v>2018</v>
      </c>
      <c r="I255" s="28">
        <v>0</v>
      </c>
      <c r="J255" s="7">
        <f t="shared" si="6"/>
        <v>2834.7</v>
      </c>
      <c r="K255" s="12">
        <f t="shared" si="7"/>
        <v>2362.25</v>
      </c>
    </row>
    <row r="256" spans="1:11" x14ac:dyDescent="0.25">
      <c r="A256" s="4" t="s">
        <v>115</v>
      </c>
      <c r="B256" s="4" t="s">
        <v>813</v>
      </c>
      <c r="C256" s="4" t="s">
        <v>36</v>
      </c>
      <c r="D256" s="16">
        <v>921.32</v>
      </c>
      <c r="E256" s="4">
        <v>2018</v>
      </c>
      <c r="F256" s="6" t="s">
        <v>678</v>
      </c>
      <c r="G256" s="6" t="s">
        <v>683</v>
      </c>
      <c r="H256" s="9">
        <v>2018</v>
      </c>
      <c r="I256" s="28">
        <v>1</v>
      </c>
      <c r="J256" s="7">
        <f t="shared" si="6"/>
        <v>1842.64</v>
      </c>
      <c r="K256" s="12">
        <f t="shared" si="7"/>
        <v>1842.64</v>
      </c>
    </row>
    <row r="257" spans="1:11" x14ac:dyDescent="0.25">
      <c r="A257" s="4" t="s">
        <v>1017</v>
      </c>
      <c r="B257" s="4" t="s">
        <v>1018</v>
      </c>
      <c r="C257" s="4" t="s">
        <v>36</v>
      </c>
      <c r="D257" s="16">
        <v>1049.04</v>
      </c>
      <c r="E257" s="4">
        <v>2016</v>
      </c>
      <c r="F257" s="6" t="s">
        <v>678</v>
      </c>
      <c r="G257" s="6" t="s">
        <v>678</v>
      </c>
      <c r="H257" s="9">
        <v>2018</v>
      </c>
      <c r="I257" s="28">
        <v>0</v>
      </c>
      <c r="J257" s="7">
        <f t="shared" si="6"/>
        <v>1573.56</v>
      </c>
      <c r="K257" s="12">
        <f t="shared" si="7"/>
        <v>1311.3</v>
      </c>
    </row>
    <row r="258" spans="1:11" x14ac:dyDescent="0.25">
      <c r="A258" s="4" t="s">
        <v>1019</v>
      </c>
      <c r="B258" s="4" t="s">
        <v>738</v>
      </c>
      <c r="C258" s="4" t="s">
        <v>36</v>
      </c>
      <c r="D258" s="16">
        <v>1147</v>
      </c>
      <c r="E258" s="4">
        <v>2017</v>
      </c>
      <c r="F258" s="6" t="s">
        <v>678</v>
      </c>
      <c r="G258" s="6" t="s">
        <v>678</v>
      </c>
      <c r="H258" s="9">
        <v>2018</v>
      </c>
      <c r="I258" s="28">
        <v>0</v>
      </c>
      <c r="J258" s="7">
        <f t="shared" si="6"/>
        <v>1720.5</v>
      </c>
      <c r="K258" s="12">
        <f t="shared" si="7"/>
        <v>1433.75</v>
      </c>
    </row>
    <row r="259" spans="1:11" x14ac:dyDescent="0.25">
      <c r="A259" s="4" t="s">
        <v>1020</v>
      </c>
      <c r="B259" s="4" t="s">
        <v>202</v>
      </c>
      <c r="C259" s="4" t="s">
        <v>37</v>
      </c>
      <c r="D259" s="16">
        <v>995.75</v>
      </c>
      <c r="E259" s="4">
        <v>2017</v>
      </c>
      <c r="F259" s="6" t="s">
        <v>678</v>
      </c>
      <c r="G259" s="6" t="s">
        <v>678</v>
      </c>
      <c r="H259" s="9">
        <v>2018</v>
      </c>
      <c r="I259" s="28">
        <v>0</v>
      </c>
      <c r="J259" s="7">
        <f t="shared" si="6"/>
        <v>1493.625</v>
      </c>
      <c r="K259" s="12">
        <f t="shared" si="7"/>
        <v>1244.6875</v>
      </c>
    </row>
    <row r="260" spans="1:11" x14ac:dyDescent="0.25">
      <c r="A260" s="4" t="s">
        <v>693</v>
      </c>
      <c r="B260" s="4" t="s">
        <v>667</v>
      </c>
      <c r="C260" s="4" t="s">
        <v>6</v>
      </c>
      <c r="D260" s="16">
        <v>847</v>
      </c>
      <c r="E260" s="4">
        <v>2018</v>
      </c>
      <c r="F260" s="6" t="s">
        <v>678</v>
      </c>
      <c r="G260" s="6" t="s">
        <v>678</v>
      </c>
      <c r="H260" s="9">
        <v>2018</v>
      </c>
      <c r="I260" s="28">
        <v>0</v>
      </c>
      <c r="J260" s="7">
        <f t="shared" si="6"/>
        <v>1270.5</v>
      </c>
      <c r="K260" s="12">
        <f t="shared" si="7"/>
        <v>1058.75</v>
      </c>
    </row>
    <row r="261" spans="1:11" x14ac:dyDescent="0.25">
      <c r="A261" s="4" t="s">
        <v>1021</v>
      </c>
      <c r="B261" s="4" t="s">
        <v>1022</v>
      </c>
      <c r="C261" s="4" t="s">
        <v>6</v>
      </c>
      <c r="D261" s="16">
        <v>716</v>
      </c>
      <c r="E261" s="4">
        <v>2016</v>
      </c>
      <c r="F261" s="6" t="s">
        <v>678</v>
      </c>
      <c r="G261" s="6" t="s">
        <v>683</v>
      </c>
      <c r="H261" s="9">
        <v>2018</v>
      </c>
      <c r="I261" s="28">
        <v>0</v>
      </c>
      <c r="J261" s="7">
        <f t="shared" si="6"/>
        <v>1432</v>
      </c>
      <c r="K261" s="12">
        <f t="shared" si="7"/>
        <v>1074</v>
      </c>
    </row>
    <row r="262" spans="1:11" x14ac:dyDescent="0.25">
      <c r="A262" s="4" t="s">
        <v>1023</v>
      </c>
      <c r="B262" s="4" t="s">
        <v>350</v>
      </c>
      <c r="C262" s="4" t="s">
        <v>38</v>
      </c>
      <c r="D262" s="16">
        <v>1940.4</v>
      </c>
      <c r="E262" s="4">
        <v>2018</v>
      </c>
      <c r="F262" s="6" t="s">
        <v>678</v>
      </c>
      <c r="G262" s="6" t="s">
        <v>683</v>
      </c>
      <c r="H262" s="9">
        <v>2018</v>
      </c>
      <c r="I262" s="28">
        <v>0</v>
      </c>
      <c r="J262" s="7">
        <f t="shared" si="6"/>
        <v>3880.8</v>
      </c>
      <c r="K262" s="12">
        <f t="shared" si="7"/>
        <v>2910.6000000000004</v>
      </c>
    </row>
    <row r="263" spans="1:11" x14ac:dyDescent="0.25">
      <c r="A263" s="4" t="s">
        <v>1024</v>
      </c>
      <c r="B263" s="4" t="s">
        <v>324</v>
      </c>
      <c r="C263" s="4" t="s">
        <v>37</v>
      </c>
      <c r="D263" s="16">
        <v>983.5</v>
      </c>
      <c r="E263" s="4">
        <v>2017</v>
      </c>
      <c r="F263" s="6" t="s">
        <v>678</v>
      </c>
      <c r="G263" s="6" t="s">
        <v>678</v>
      </c>
      <c r="H263" s="9">
        <v>2018</v>
      </c>
      <c r="I263" s="28">
        <v>0</v>
      </c>
      <c r="J263" s="7">
        <f t="shared" ref="J263:J326" si="8">surprime($D263,$G263,J$5,$H263)</f>
        <v>1475.25</v>
      </c>
      <c r="K263" s="12">
        <f t="shared" ref="K263:K326" si="9">surprime(D263,G263,K$5,$H263,I263)</f>
        <v>1229.375</v>
      </c>
    </row>
    <row r="264" spans="1:11" x14ac:dyDescent="0.25">
      <c r="A264" s="4" t="s">
        <v>1025</v>
      </c>
      <c r="B264" s="4" t="s">
        <v>281</v>
      </c>
      <c r="C264" s="4" t="s">
        <v>38</v>
      </c>
      <c r="D264" s="16">
        <v>1845.8000000000002</v>
      </c>
      <c r="E264" s="4">
        <v>2018</v>
      </c>
      <c r="F264" s="6" t="s">
        <v>678</v>
      </c>
      <c r="G264" s="6" t="s">
        <v>678</v>
      </c>
      <c r="H264" s="9">
        <v>2018</v>
      </c>
      <c r="I264" s="28">
        <v>0</v>
      </c>
      <c r="J264" s="7">
        <f t="shared" si="8"/>
        <v>2768.7</v>
      </c>
      <c r="K264" s="12">
        <f t="shared" si="9"/>
        <v>2307.25</v>
      </c>
    </row>
    <row r="265" spans="1:11" x14ac:dyDescent="0.25">
      <c r="A265" s="4" t="s">
        <v>1026</v>
      </c>
      <c r="B265" s="4" t="s">
        <v>516</v>
      </c>
      <c r="C265" s="4" t="s">
        <v>36</v>
      </c>
      <c r="D265" s="16">
        <v>1138.32</v>
      </c>
      <c r="E265" s="4">
        <v>2017</v>
      </c>
      <c r="F265" s="6" t="s">
        <v>678</v>
      </c>
      <c r="G265" s="6" t="s">
        <v>678</v>
      </c>
      <c r="H265" s="9">
        <v>2018</v>
      </c>
      <c r="I265" s="28">
        <v>0</v>
      </c>
      <c r="J265" s="7">
        <f t="shared" si="8"/>
        <v>1707.48</v>
      </c>
      <c r="K265" s="12">
        <f t="shared" si="9"/>
        <v>1422.8999999999999</v>
      </c>
    </row>
    <row r="266" spans="1:11" x14ac:dyDescent="0.25">
      <c r="A266" s="4" t="s">
        <v>1027</v>
      </c>
      <c r="B266" s="4" t="s">
        <v>1028</v>
      </c>
      <c r="C266" s="4" t="s">
        <v>6</v>
      </c>
      <c r="D266" s="16">
        <v>650</v>
      </c>
      <c r="E266" s="4">
        <v>2016</v>
      </c>
      <c r="F266" s="6" t="s">
        <v>678</v>
      </c>
      <c r="G266" s="6" t="s">
        <v>683</v>
      </c>
      <c r="H266" s="9">
        <v>2018</v>
      </c>
      <c r="I266" s="28">
        <v>0</v>
      </c>
      <c r="J266" s="7">
        <f t="shared" si="8"/>
        <v>1300</v>
      </c>
      <c r="K266" s="12">
        <f t="shared" si="9"/>
        <v>975</v>
      </c>
    </row>
    <row r="267" spans="1:11" x14ac:dyDescent="0.25">
      <c r="A267" s="4" t="s">
        <v>1029</v>
      </c>
      <c r="B267" s="4" t="s">
        <v>1030</v>
      </c>
      <c r="C267" s="4" t="s">
        <v>6</v>
      </c>
      <c r="D267" s="16">
        <v>880</v>
      </c>
      <c r="E267" s="4">
        <v>2018</v>
      </c>
      <c r="F267" s="6" t="s">
        <v>678</v>
      </c>
      <c r="G267" s="6" t="s">
        <v>678</v>
      </c>
      <c r="H267" s="9">
        <v>2018</v>
      </c>
      <c r="I267" s="28">
        <v>1</v>
      </c>
      <c r="J267" s="7">
        <f t="shared" si="8"/>
        <v>1320</v>
      </c>
      <c r="K267" s="12">
        <f t="shared" si="9"/>
        <v>1320</v>
      </c>
    </row>
    <row r="268" spans="1:11" x14ac:dyDescent="0.25">
      <c r="A268" s="4" t="s">
        <v>1031</v>
      </c>
      <c r="B268" s="4" t="s">
        <v>1032</v>
      </c>
      <c r="C268" s="4" t="s">
        <v>36</v>
      </c>
      <c r="D268" s="16">
        <v>763.84</v>
      </c>
      <c r="E268" s="4">
        <v>2017</v>
      </c>
      <c r="F268" s="6" t="s">
        <v>683</v>
      </c>
      <c r="G268" s="6" t="s">
        <v>678</v>
      </c>
      <c r="H268" s="9">
        <v>2018</v>
      </c>
      <c r="I268" s="28">
        <v>0</v>
      </c>
      <c r="J268" s="7">
        <f t="shared" si="8"/>
        <v>1145.76</v>
      </c>
      <c r="K268" s="12">
        <f t="shared" si="9"/>
        <v>954.80000000000007</v>
      </c>
    </row>
    <row r="269" spans="1:11" x14ac:dyDescent="0.25">
      <c r="A269" s="4" t="s">
        <v>1033</v>
      </c>
      <c r="B269" s="4" t="s">
        <v>886</v>
      </c>
      <c r="C269" s="4" t="s">
        <v>6</v>
      </c>
      <c r="D269" s="16">
        <v>813</v>
      </c>
      <c r="E269" s="4">
        <v>2018</v>
      </c>
      <c r="F269" s="6" t="s">
        <v>683</v>
      </c>
      <c r="G269" s="6" t="s">
        <v>678</v>
      </c>
      <c r="H269" s="9">
        <v>2018</v>
      </c>
      <c r="I269" s="28">
        <v>0</v>
      </c>
      <c r="J269" s="7">
        <f t="shared" si="8"/>
        <v>1219.5</v>
      </c>
      <c r="K269" s="12">
        <f t="shared" si="9"/>
        <v>1016.25</v>
      </c>
    </row>
    <row r="270" spans="1:11" x14ac:dyDescent="0.25">
      <c r="A270" s="4" t="s">
        <v>1034</v>
      </c>
      <c r="B270" s="4" t="s">
        <v>1035</v>
      </c>
      <c r="C270" s="4" t="s">
        <v>36</v>
      </c>
      <c r="D270" s="16">
        <v>679.52</v>
      </c>
      <c r="E270" s="4">
        <v>2016</v>
      </c>
      <c r="F270" s="6" t="s">
        <v>683</v>
      </c>
      <c r="G270" s="6" t="s">
        <v>678</v>
      </c>
      <c r="H270" s="9">
        <v>2018</v>
      </c>
      <c r="I270" s="28">
        <v>0</v>
      </c>
      <c r="J270" s="7">
        <f t="shared" si="8"/>
        <v>1019.28</v>
      </c>
      <c r="K270" s="12">
        <f t="shared" si="9"/>
        <v>849.4</v>
      </c>
    </row>
    <row r="271" spans="1:11" x14ac:dyDescent="0.25">
      <c r="A271" s="4" t="s">
        <v>1036</v>
      </c>
      <c r="B271" s="4" t="s">
        <v>366</v>
      </c>
      <c r="C271" s="4" t="s">
        <v>36</v>
      </c>
      <c r="D271" s="16">
        <v>895.28</v>
      </c>
      <c r="E271" s="4">
        <v>2019</v>
      </c>
      <c r="F271" s="6" t="s">
        <v>683</v>
      </c>
      <c r="G271" s="6" t="s">
        <v>678</v>
      </c>
      <c r="H271" s="9">
        <v>2019</v>
      </c>
      <c r="I271" s="28">
        <v>0</v>
      </c>
      <c r="J271" s="7">
        <f t="shared" si="8"/>
        <v>0</v>
      </c>
      <c r="K271" s="12">
        <f t="shared" si="9"/>
        <v>1342.92</v>
      </c>
    </row>
    <row r="272" spans="1:11" x14ac:dyDescent="0.25">
      <c r="A272" s="4" t="s">
        <v>1037</v>
      </c>
      <c r="B272" s="4" t="s">
        <v>393</v>
      </c>
      <c r="C272" s="4" t="s">
        <v>38</v>
      </c>
      <c r="D272" s="16">
        <v>1595.0000000000002</v>
      </c>
      <c r="E272" s="4">
        <v>2016</v>
      </c>
      <c r="F272" s="6" t="s">
        <v>678</v>
      </c>
      <c r="G272" s="6" t="s">
        <v>678</v>
      </c>
      <c r="H272" s="9">
        <v>2018</v>
      </c>
      <c r="I272" s="28">
        <v>0</v>
      </c>
      <c r="J272" s="7">
        <f t="shared" si="8"/>
        <v>2392.5</v>
      </c>
      <c r="K272" s="12">
        <f t="shared" si="9"/>
        <v>1993.75</v>
      </c>
    </row>
    <row r="273" spans="1:11" x14ac:dyDescent="0.25">
      <c r="A273" s="4" t="s">
        <v>1038</v>
      </c>
      <c r="B273" s="4" t="s">
        <v>714</v>
      </c>
      <c r="C273" s="4" t="s">
        <v>6</v>
      </c>
      <c r="D273" s="16">
        <v>726</v>
      </c>
      <c r="E273" s="4">
        <v>2019</v>
      </c>
      <c r="F273" s="6" t="s">
        <v>678</v>
      </c>
      <c r="G273" s="6" t="s">
        <v>678</v>
      </c>
      <c r="H273" s="9">
        <v>2019</v>
      </c>
      <c r="I273" s="28">
        <v>0</v>
      </c>
      <c r="J273" s="7">
        <f t="shared" si="8"/>
        <v>0</v>
      </c>
      <c r="K273" s="12">
        <f t="shared" si="9"/>
        <v>1089</v>
      </c>
    </row>
    <row r="274" spans="1:11" x14ac:dyDescent="0.25">
      <c r="A274" s="4" t="s">
        <v>1039</v>
      </c>
      <c r="B274" s="4" t="s">
        <v>1040</v>
      </c>
      <c r="C274" s="4" t="s">
        <v>37</v>
      </c>
      <c r="D274" s="16">
        <v>1020.25</v>
      </c>
      <c r="E274" s="4">
        <v>2018</v>
      </c>
      <c r="F274" s="6" t="s">
        <v>678</v>
      </c>
      <c r="G274" s="6" t="s">
        <v>683</v>
      </c>
      <c r="H274" s="9">
        <v>2018</v>
      </c>
      <c r="I274" s="28">
        <v>0</v>
      </c>
      <c r="J274" s="7">
        <f t="shared" si="8"/>
        <v>2040.5</v>
      </c>
      <c r="K274" s="12">
        <f t="shared" si="9"/>
        <v>1530.375</v>
      </c>
    </row>
    <row r="275" spans="1:11" x14ac:dyDescent="0.25">
      <c r="A275" s="4" t="s">
        <v>1041</v>
      </c>
      <c r="B275" s="4" t="s">
        <v>687</v>
      </c>
      <c r="C275" s="4" t="s">
        <v>38</v>
      </c>
      <c r="D275" s="16">
        <v>1520.2</v>
      </c>
      <c r="E275" s="4">
        <v>2018</v>
      </c>
      <c r="F275" s="6" t="s">
        <v>678</v>
      </c>
      <c r="G275" s="6" t="s">
        <v>678</v>
      </c>
      <c r="H275" s="9">
        <v>2018</v>
      </c>
      <c r="I275" s="28">
        <v>1</v>
      </c>
      <c r="J275" s="7">
        <f t="shared" si="8"/>
        <v>2280.3000000000002</v>
      </c>
      <c r="K275" s="12">
        <f t="shared" si="9"/>
        <v>2280.3000000000002</v>
      </c>
    </row>
    <row r="276" spans="1:11" x14ac:dyDescent="0.25">
      <c r="A276" s="4" t="s">
        <v>1042</v>
      </c>
      <c r="B276" s="4" t="s">
        <v>1043</v>
      </c>
      <c r="C276" s="4" t="s">
        <v>36</v>
      </c>
      <c r="D276" s="16">
        <v>693.16</v>
      </c>
      <c r="E276" s="4">
        <v>2018</v>
      </c>
      <c r="F276" s="6" t="s">
        <v>683</v>
      </c>
      <c r="G276" s="6" t="s">
        <v>678</v>
      </c>
      <c r="H276" s="9">
        <v>2018</v>
      </c>
      <c r="I276" s="28">
        <v>0</v>
      </c>
      <c r="J276" s="7">
        <f t="shared" si="8"/>
        <v>1039.74</v>
      </c>
      <c r="K276" s="12">
        <f t="shared" si="9"/>
        <v>866.44999999999993</v>
      </c>
    </row>
    <row r="277" spans="1:11" x14ac:dyDescent="0.25">
      <c r="A277" s="4" t="s">
        <v>1044</v>
      </c>
      <c r="B277" s="4" t="s">
        <v>680</v>
      </c>
      <c r="C277" s="4" t="s">
        <v>6</v>
      </c>
      <c r="D277" s="16">
        <v>525</v>
      </c>
      <c r="E277" s="4">
        <v>2016</v>
      </c>
      <c r="F277" s="6" t="s">
        <v>678</v>
      </c>
      <c r="G277" s="6" t="s">
        <v>678</v>
      </c>
      <c r="H277" s="9">
        <v>2018</v>
      </c>
      <c r="I277" s="28">
        <v>0</v>
      </c>
      <c r="J277" s="7">
        <f t="shared" si="8"/>
        <v>787.5</v>
      </c>
      <c r="K277" s="12">
        <f t="shared" si="9"/>
        <v>656.25</v>
      </c>
    </row>
    <row r="278" spans="1:11" x14ac:dyDescent="0.25">
      <c r="A278" s="4" t="s">
        <v>1045</v>
      </c>
      <c r="B278" s="4" t="s">
        <v>1046</v>
      </c>
      <c r="C278" s="4" t="s">
        <v>37</v>
      </c>
      <c r="D278" s="16">
        <v>1048.25</v>
      </c>
      <c r="E278" s="4">
        <v>2016</v>
      </c>
      <c r="F278" s="6" t="s">
        <v>678</v>
      </c>
      <c r="G278" s="6" t="s">
        <v>683</v>
      </c>
      <c r="H278" s="9">
        <v>2018</v>
      </c>
      <c r="I278" s="28">
        <v>0</v>
      </c>
      <c r="J278" s="7">
        <f t="shared" si="8"/>
        <v>2096.5</v>
      </c>
      <c r="K278" s="12">
        <f t="shared" si="9"/>
        <v>1572.375</v>
      </c>
    </row>
    <row r="279" spans="1:11" x14ac:dyDescent="0.25">
      <c r="A279" s="4" t="s">
        <v>696</v>
      </c>
      <c r="B279" s="4" t="s">
        <v>411</v>
      </c>
      <c r="C279" s="4" t="s">
        <v>37</v>
      </c>
      <c r="D279" s="16">
        <v>1650.25</v>
      </c>
      <c r="E279" s="4">
        <v>2019</v>
      </c>
      <c r="F279" s="6" t="s">
        <v>678</v>
      </c>
      <c r="G279" s="6" t="s">
        <v>678</v>
      </c>
      <c r="H279" s="9">
        <v>2019</v>
      </c>
      <c r="I279" s="28">
        <v>0</v>
      </c>
      <c r="J279" s="7">
        <f t="shared" si="8"/>
        <v>0</v>
      </c>
      <c r="K279" s="12">
        <f t="shared" si="9"/>
        <v>2475.375</v>
      </c>
    </row>
    <row r="280" spans="1:11" x14ac:dyDescent="0.25">
      <c r="A280" s="4" t="s">
        <v>691</v>
      </c>
      <c r="B280" s="4" t="s">
        <v>1047</v>
      </c>
      <c r="C280" s="4" t="s">
        <v>6</v>
      </c>
      <c r="D280" s="16">
        <v>912</v>
      </c>
      <c r="E280" s="4">
        <v>2017</v>
      </c>
      <c r="F280" s="6" t="s">
        <v>678</v>
      </c>
      <c r="G280" s="6" t="s">
        <v>678</v>
      </c>
      <c r="H280" s="9">
        <v>2018</v>
      </c>
      <c r="I280" s="28">
        <v>0</v>
      </c>
      <c r="J280" s="7">
        <f t="shared" si="8"/>
        <v>1368</v>
      </c>
      <c r="K280" s="12">
        <f t="shared" si="9"/>
        <v>1140</v>
      </c>
    </row>
    <row r="281" spans="1:11" x14ac:dyDescent="0.25">
      <c r="A281" s="4" t="s">
        <v>1048</v>
      </c>
      <c r="B281" s="4" t="s">
        <v>667</v>
      </c>
      <c r="C281" s="4" t="s">
        <v>37</v>
      </c>
      <c r="D281" s="16">
        <v>1632.75</v>
      </c>
      <c r="E281" s="4">
        <v>2018</v>
      </c>
      <c r="F281" s="6" t="s">
        <v>683</v>
      </c>
      <c r="G281" s="6" t="s">
        <v>678</v>
      </c>
      <c r="H281" s="9">
        <v>2018</v>
      </c>
      <c r="I281" s="28">
        <v>0</v>
      </c>
      <c r="J281" s="7">
        <f t="shared" si="8"/>
        <v>2449.125</v>
      </c>
      <c r="K281" s="12">
        <f t="shared" si="9"/>
        <v>2040.9375</v>
      </c>
    </row>
    <row r="282" spans="1:11" x14ac:dyDescent="0.25">
      <c r="A282" s="4" t="s">
        <v>1049</v>
      </c>
      <c r="B282" s="4" t="s">
        <v>612</v>
      </c>
      <c r="C282" s="4" t="s">
        <v>38</v>
      </c>
      <c r="D282" s="16">
        <v>1843.6000000000001</v>
      </c>
      <c r="E282" s="4">
        <v>2017</v>
      </c>
      <c r="F282" s="6" t="s">
        <v>678</v>
      </c>
      <c r="G282" s="6" t="s">
        <v>683</v>
      </c>
      <c r="H282" s="9">
        <v>2018</v>
      </c>
      <c r="I282" s="28">
        <v>0</v>
      </c>
      <c r="J282" s="7">
        <f t="shared" si="8"/>
        <v>3687.2</v>
      </c>
      <c r="K282" s="12">
        <f t="shared" si="9"/>
        <v>2765.3999999999996</v>
      </c>
    </row>
    <row r="283" spans="1:11" x14ac:dyDescent="0.25">
      <c r="A283" s="4" t="s">
        <v>1050</v>
      </c>
      <c r="B283" s="4" t="s">
        <v>1051</v>
      </c>
      <c r="C283" s="4" t="s">
        <v>6</v>
      </c>
      <c r="D283" s="16">
        <v>728</v>
      </c>
      <c r="E283" s="4">
        <v>2016</v>
      </c>
      <c r="F283" s="6" t="s">
        <v>678</v>
      </c>
      <c r="G283" s="6" t="s">
        <v>683</v>
      </c>
      <c r="H283" s="9">
        <v>2018</v>
      </c>
      <c r="I283" s="28">
        <v>0</v>
      </c>
      <c r="J283" s="7">
        <f t="shared" si="8"/>
        <v>1456</v>
      </c>
      <c r="K283" s="12">
        <f t="shared" si="9"/>
        <v>1092</v>
      </c>
    </row>
    <row r="284" spans="1:11" x14ac:dyDescent="0.25">
      <c r="A284" s="4" t="s">
        <v>1052</v>
      </c>
      <c r="B284" s="4" t="s">
        <v>1053</v>
      </c>
      <c r="C284" s="4" t="s">
        <v>36</v>
      </c>
      <c r="D284" s="16">
        <v>1109.8</v>
      </c>
      <c r="E284" s="4">
        <v>2017</v>
      </c>
      <c r="F284" s="6" t="s">
        <v>678</v>
      </c>
      <c r="G284" s="6" t="s">
        <v>678</v>
      </c>
      <c r="H284" s="9">
        <v>2018</v>
      </c>
      <c r="I284" s="28">
        <v>0</v>
      </c>
      <c r="J284" s="7">
        <f t="shared" si="8"/>
        <v>1664.6999999999998</v>
      </c>
      <c r="K284" s="12">
        <f t="shared" si="9"/>
        <v>1387.25</v>
      </c>
    </row>
    <row r="285" spans="1:11" x14ac:dyDescent="0.25">
      <c r="A285" s="4" t="s">
        <v>1054</v>
      </c>
      <c r="B285" s="4" t="s">
        <v>393</v>
      </c>
      <c r="C285" s="4" t="s">
        <v>6</v>
      </c>
      <c r="D285" s="16">
        <v>522</v>
      </c>
      <c r="E285" s="4">
        <v>2017</v>
      </c>
      <c r="F285" s="6" t="s">
        <v>678</v>
      </c>
      <c r="G285" s="6" t="s">
        <v>678</v>
      </c>
      <c r="H285" s="9">
        <v>2018</v>
      </c>
      <c r="I285" s="28">
        <v>0</v>
      </c>
      <c r="J285" s="7">
        <f t="shared" si="8"/>
        <v>783</v>
      </c>
      <c r="K285" s="12">
        <f t="shared" si="9"/>
        <v>652.5</v>
      </c>
    </row>
    <row r="286" spans="1:11" x14ac:dyDescent="0.25">
      <c r="A286" s="4" t="s">
        <v>1055</v>
      </c>
      <c r="B286" s="4" t="s">
        <v>1056</v>
      </c>
      <c r="C286" s="4" t="s">
        <v>6</v>
      </c>
      <c r="D286" s="16">
        <v>686</v>
      </c>
      <c r="E286" s="4">
        <v>2016</v>
      </c>
      <c r="F286" s="6" t="s">
        <v>678</v>
      </c>
      <c r="G286" s="6" t="s">
        <v>678</v>
      </c>
      <c r="H286" s="9">
        <v>2018</v>
      </c>
      <c r="I286" s="28">
        <v>1</v>
      </c>
      <c r="J286" s="7">
        <f t="shared" si="8"/>
        <v>1029</v>
      </c>
      <c r="K286" s="12">
        <f t="shared" si="9"/>
        <v>1029</v>
      </c>
    </row>
    <row r="287" spans="1:11" x14ac:dyDescent="0.25">
      <c r="A287" s="4" t="s">
        <v>1057</v>
      </c>
      <c r="B287" s="4" t="s">
        <v>826</v>
      </c>
      <c r="C287" s="4" t="s">
        <v>38</v>
      </c>
      <c r="D287" s="16">
        <v>1625.8000000000002</v>
      </c>
      <c r="E287" s="4">
        <v>2016</v>
      </c>
      <c r="F287" s="6" t="s">
        <v>683</v>
      </c>
      <c r="G287" s="6" t="s">
        <v>678</v>
      </c>
      <c r="H287" s="9">
        <v>2018</v>
      </c>
      <c r="I287" s="28">
        <v>0</v>
      </c>
      <c r="J287" s="7">
        <f t="shared" si="8"/>
        <v>2438.6999999999998</v>
      </c>
      <c r="K287" s="12">
        <f t="shared" si="9"/>
        <v>2032.25</v>
      </c>
    </row>
    <row r="288" spans="1:11" x14ac:dyDescent="0.25">
      <c r="A288" s="4" t="s">
        <v>1058</v>
      </c>
      <c r="B288" s="4" t="s">
        <v>1059</v>
      </c>
      <c r="C288" s="4" t="s">
        <v>37</v>
      </c>
      <c r="D288" s="16">
        <v>1018.5</v>
      </c>
      <c r="E288" s="4">
        <v>2017</v>
      </c>
      <c r="F288" s="6" t="s">
        <v>683</v>
      </c>
      <c r="G288" s="6" t="s">
        <v>678</v>
      </c>
      <c r="H288" s="9">
        <v>2018</v>
      </c>
      <c r="I288" s="28">
        <v>0</v>
      </c>
      <c r="J288" s="7">
        <f t="shared" si="8"/>
        <v>1527.75</v>
      </c>
      <c r="K288" s="12">
        <f t="shared" si="9"/>
        <v>1273.125</v>
      </c>
    </row>
    <row r="289" spans="1:11" x14ac:dyDescent="0.25">
      <c r="A289" s="4" t="s">
        <v>1060</v>
      </c>
      <c r="B289" s="4" t="s">
        <v>411</v>
      </c>
      <c r="C289" s="4" t="s">
        <v>37</v>
      </c>
      <c r="D289" s="16">
        <v>1223.25</v>
      </c>
      <c r="E289" s="4">
        <v>2018</v>
      </c>
      <c r="F289" s="6" t="s">
        <v>683</v>
      </c>
      <c r="G289" s="6" t="s">
        <v>678</v>
      </c>
      <c r="H289" s="9">
        <v>2018</v>
      </c>
      <c r="I289" s="28">
        <v>1</v>
      </c>
      <c r="J289" s="7">
        <f t="shared" si="8"/>
        <v>1834.875</v>
      </c>
      <c r="K289" s="12">
        <f t="shared" si="9"/>
        <v>1834.875</v>
      </c>
    </row>
    <row r="290" spans="1:11" x14ac:dyDescent="0.25">
      <c r="A290" s="4" t="s">
        <v>1061</v>
      </c>
      <c r="B290" s="4" t="s">
        <v>1062</v>
      </c>
      <c r="C290" s="4" t="s">
        <v>36</v>
      </c>
      <c r="D290" s="16">
        <v>1056.48</v>
      </c>
      <c r="E290" s="4">
        <v>2017</v>
      </c>
      <c r="F290" s="6" t="s">
        <v>678</v>
      </c>
      <c r="G290" s="6" t="s">
        <v>678</v>
      </c>
      <c r="H290" s="9">
        <v>2018</v>
      </c>
      <c r="I290" s="28">
        <v>0</v>
      </c>
      <c r="J290" s="7">
        <f t="shared" si="8"/>
        <v>1584.72</v>
      </c>
      <c r="K290" s="12">
        <f t="shared" si="9"/>
        <v>1320.6</v>
      </c>
    </row>
    <row r="291" spans="1:11" x14ac:dyDescent="0.25">
      <c r="A291" s="4" t="s">
        <v>134</v>
      </c>
      <c r="B291" s="4" t="s">
        <v>67</v>
      </c>
      <c r="C291" s="4" t="s">
        <v>36</v>
      </c>
      <c r="D291" s="16">
        <v>808.48</v>
      </c>
      <c r="E291" s="4">
        <v>2019</v>
      </c>
      <c r="F291" s="6" t="s">
        <v>678</v>
      </c>
      <c r="G291" s="6" t="s">
        <v>683</v>
      </c>
      <c r="H291" s="9">
        <v>2019</v>
      </c>
      <c r="I291" s="28">
        <v>0</v>
      </c>
      <c r="J291" s="7">
        <f t="shared" si="8"/>
        <v>0</v>
      </c>
      <c r="K291" s="12">
        <f t="shared" si="9"/>
        <v>1616.96</v>
      </c>
    </row>
    <row r="292" spans="1:11" x14ac:dyDescent="0.25">
      <c r="A292" s="4" t="s">
        <v>1063</v>
      </c>
      <c r="B292" s="4" t="s">
        <v>539</v>
      </c>
      <c r="C292" s="4" t="s">
        <v>37</v>
      </c>
      <c r="D292" s="16">
        <v>1471.75</v>
      </c>
      <c r="E292" s="4">
        <v>2017</v>
      </c>
      <c r="F292" s="6" t="s">
        <v>678</v>
      </c>
      <c r="G292" s="6" t="s">
        <v>678</v>
      </c>
      <c r="H292" s="9">
        <v>2018</v>
      </c>
      <c r="I292" s="28">
        <v>0</v>
      </c>
      <c r="J292" s="7">
        <f t="shared" si="8"/>
        <v>2207.625</v>
      </c>
      <c r="K292" s="12">
        <f t="shared" si="9"/>
        <v>1839.6875</v>
      </c>
    </row>
    <row r="293" spans="1:11" x14ac:dyDescent="0.25">
      <c r="A293" s="4" t="s">
        <v>1064</v>
      </c>
      <c r="B293" s="4" t="s">
        <v>135</v>
      </c>
      <c r="C293" s="4" t="s">
        <v>37</v>
      </c>
      <c r="D293" s="16">
        <v>1102.5</v>
      </c>
      <c r="E293" s="4">
        <v>2019</v>
      </c>
      <c r="F293" s="6" t="s">
        <v>683</v>
      </c>
      <c r="G293" s="6" t="s">
        <v>678</v>
      </c>
      <c r="H293" s="9">
        <v>2019</v>
      </c>
      <c r="I293" s="28">
        <v>0</v>
      </c>
      <c r="J293" s="7">
        <f t="shared" si="8"/>
        <v>0</v>
      </c>
      <c r="K293" s="12">
        <f t="shared" si="9"/>
        <v>1653.75</v>
      </c>
    </row>
    <row r="294" spans="1:11" x14ac:dyDescent="0.25">
      <c r="A294" s="4" t="s">
        <v>1065</v>
      </c>
      <c r="B294" s="4" t="s">
        <v>494</v>
      </c>
      <c r="C294" s="4" t="s">
        <v>37</v>
      </c>
      <c r="D294" s="16">
        <v>1501.5</v>
      </c>
      <c r="E294" s="4">
        <v>2018</v>
      </c>
      <c r="F294" s="6" t="s">
        <v>678</v>
      </c>
      <c r="G294" s="6" t="s">
        <v>678</v>
      </c>
      <c r="H294" s="9">
        <v>2018</v>
      </c>
      <c r="I294" s="28">
        <v>0</v>
      </c>
      <c r="J294" s="7">
        <f t="shared" si="8"/>
        <v>2252.25</v>
      </c>
      <c r="K294" s="12">
        <f t="shared" si="9"/>
        <v>1876.875</v>
      </c>
    </row>
    <row r="295" spans="1:11" x14ac:dyDescent="0.25">
      <c r="A295" s="4" t="s">
        <v>1066</v>
      </c>
      <c r="B295" s="4" t="s">
        <v>262</v>
      </c>
      <c r="C295" s="4" t="s">
        <v>38</v>
      </c>
      <c r="D295" s="16">
        <v>1647.8000000000002</v>
      </c>
      <c r="E295" s="4">
        <v>2016</v>
      </c>
      <c r="F295" s="6" t="s">
        <v>678</v>
      </c>
      <c r="G295" s="6" t="s">
        <v>683</v>
      </c>
      <c r="H295" s="9">
        <v>2018</v>
      </c>
      <c r="I295" s="28">
        <v>0</v>
      </c>
      <c r="J295" s="7">
        <f t="shared" si="8"/>
        <v>3295.6</v>
      </c>
      <c r="K295" s="12">
        <f t="shared" si="9"/>
        <v>2471.6999999999998</v>
      </c>
    </row>
    <row r="296" spans="1:11" x14ac:dyDescent="0.25">
      <c r="A296" s="4" t="s">
        <v>1067</v>
      </c>
      <c r="B296" s="4" t="s">
        <v>1068</v>
      </c>
      <c r="C296" s="4" t="s">
        <v>37</v>
      </c>
      <c r="D296" s="16">
        <v>1356.25</v>
      </c>
      <c r="E296" s="4">
        <v>2018</v>
      </c>
      <c r="F296" s="6" t="s">
        <v>678</v>
      </c>
      <c r="G296" s="6" t="s">
        <v>683</v>
      </c>
      <c r="H296" s="9">
        <v>2018</v>
      </c>
      <c r="I296" s="28">
        <v>0</v>
      </c>
      <c r="J296" s="7">
        <f t="shared" si="8"/>
        <v>2712.5</v>
      </c>
      <c r="K296" s="12">
        <f t="shared" si="9"/>
        <v>2034.375</v>
      </c>
    </row>
    <row r="297" spans="1:11" x14ac:dyDescent="0.25">
      <c r="A297" s="4" t="s">
        <v>1069</v>
      </c>
      <c r="B297" s="4" t="s">
        <v>421</v>
      </c>
      <c r="C297" s="4" t="s">
        <v>38</v>
      </c>
      <c r="D297" s="16">
        <v>1152.8000000000002</v>
      </c>
      <c r="E297" s="4">
        <v>2018</v>
      </c>
      <c r="F297" s="6" t="s">
        <v>678</v>
      </c>
      <c r="G297" s="6" t="s">
        <v>678</v>
      </c>
      <c r="H297" s="9">
        <v>2018</v>
      </c>
      <c r="I297" s="28">
        <v>0</v>
      </c>
      <c r="J297" s="7">
        <f t="shared" si="8"/>
        <v>1729.1999999999998</v>
      </c>
      <c r="K297" s="12">
        <f t="shared" si="9"/>
        <v>1441</v>
      </c>
    </row>
    <row r="298" spans="1:11" x14ac:dyDescent="0.25">
      <c r="A298" s="4" t="s">
        <v>874</v>
      </c>
      <c r="B298" s="4" t="s">
        <v>1070</v>
      </c>
      <c r="C298" s="4" t="s">
        <v>38</v>
      </c>
      <c r="D298" s="16">
        <v>1427.8000000000002</v>
      </c>
      <c r="E298" s="4">
        <v>2017</v>
      </c>
      <c r="F298" s="6" t="s">
        <v>678</v>
      </c>
      <c r="G298" s="6" t="s">
        <v>683</v>
      </c>
      <c r="H298" s="9">
        <v>2018</v>
      </c>
      <c r="I298" s="28">
        <v>0</v>
      </c>
      <c r="J298" s="7">
        <f t="shared" si="8"/>
        <v>2855.6</v>
      </c>
      <c r="K298" s="12">
        <f t="shared" si="9"/>
        <v>2141.6999999999998</v>
      </c>
    </row>
    <row r="299" spans="1:11" x14ac:dyDescent="0.25">
      <c r="A299" s="4" t="s">
        <v>1071</v>
      </c>
      <c r="B299" s="4" t="s">
        <v>677</v>
      </c>
      <c r="C299" s="4" t="s">
        <v>38</v>
      </c>
      <c r="D299" s="16">
        <v>1755.6000000000001</v>
      </c>
      <c r="E299" s="4">
        <v>2016</v>
      </c>
      <c r="F299" s="6" t="s">
        <v>678</v>
      </c>
      <c r="G299" s="6" t="s">
        <v>678</v>
      </c>
      <c r="H299" s="9">
        <v>2018</v>
      </c>
      <c r="I299" s="28">
        <v>0</v>
      </c>
      <c r="J299" s="7">
        <f t="shared" si="8"/>
        <v>2633.3999999999996</v>
      </c>
      <c r="K299" s="12">
        <f t="shared" si="9"/>
        <v>2194.5</v>
      </c>
    </row>
    <row r="300" spans="1:11" x14ac:dyDescent="0.25">
      <c r="A300" s="4" t="s">
        <v>1072</v>
      </c>
      <c r="B300" s="4" t="s">
        <v>413</v>
      </c>
      <c r="C300" s="4" t="s">
        <v>6</v>
      </c>
      <c r="D300" s="16">
        <v>579</v>
      </c>
      <c r="E300" s="4">
        <v>2016</v>
      </c>
      <c r="F300" s="6" t="s">
        <v>678</v>
      </c>
      <c r="G300" s="6" t="s">
        <v>678</v>
      </c>
      <c r="H300" s="9">
        <v>2018</v>
      </c>
      <c r="I300" s="28">
        <v>0</v>
      </c>
      <c r="J300" s="7">
        <f t="shared" si="8"/>
        <v>868.5</v>
      </c>
      <c r="K300" s="12">
        <f t="shared" si="9"/>
        <v>723.75</v>
      </c>
    </row>
    <row r="301" spans="1:11" x14ac:dyDescent="0.25">
      <c r="A301" s="4" t="s">
        <v>1073</v>
      </c>
      <c r="B301" s="4" t="s">
        <v>1074</v>
      </c>
      <c r="C301" s="4" t="s">
        <v>37</v>
      </c>
      <c r="D301" s="16">
        <v>894.25</v>
      </c>
      <c r="E301" s="4">
        <v>2018</v>
      </c>
      <c r="F301" s="6" t="s">
        <v>678</v>
      </c>
      <c r="G301" s="6" t="s">
        <v>678</v>
      </c>
      <c r="H301" s="9">
        <v>2018</v>
      </c>
      <c r="I301" s="28">
        <v>0</v>
      </c>
      <c r="J301" s="7">
        <f t="shared" si="8"/>
        <v>1341.375</v>
      </c>
      <c r="K301" s="12">
        <f t="shared" si="9"/>
        <v>1117.8125</v>
      </c>
    </row>
    <row r="302" spans="1:11" x14ac:dyDescent="0.25">
      <c r="A302" s="4" t="s">
        <v>1075</v>
      </c>
      <c r="B302" s="4" t="s">
        <v>114</v>
      </c>
      <c r="C302" s="4" t="s">
        <v>36</v>
      </c>
      <c r="D302" s="16">
        <v>1083.76</v>
      </c>
      <c r="E302" s="4">
        <v>2016</v>
      </c>
      <c r="F302" s="6" t="s">
        <v>678</v>
      </c>
      <c r="G302" s="6" t="s">
        <v>678</v>
      </c>
      <c r="H302" s="9">
        <v>2018</v>
      </c>
      <c r="I302" s="28">
        <v>0</v>
      </c>
      <c r="J302" s="7">
        <f t="shared" si="8"/>
        <v>1625.6399999999999</v>
      </c>
      <c r="K302" s="12">
        <f t="shared" si="9"/>
        <v>1354.7</v>
      </c>
    </row>
    <row r="303" spans="1:11" x14ac:dyDescent="0.25">
      <c r="A303" s="4" t="s">
        <v>1076</v>
      </c>
      <c r="B303" s="4" t="s">
        <v>135</v>
      </c>
      <c r="C303" s="4" t="s">
        <v>36</v>
      </c>
      <c r="D303" s="16">
        <v>1075.08</v>
      </c>
      <c r="E303" s="4">
        <v>2017</v>
      </c>
      <c r="F303" s="6" t="s">
        <v>683</v>
      </c>
      <c r="G303" s="6" t="s">
        <v>678</v>
      </c>
      <c r="H303" s="9">
        <v>2018</v>
      </c>
      <c r="I303" s="28">
        <v>1</v>
      </c>
      <c r="J303" s="7">
        <f t="shared" si="8"/>
        <v>1612.62</v>
      </c>
      <c r="K303" s="12">
        <f t="shared" si="9"/>
        <v>1612.62</v>
      </c>
    </row>
    <row r="304" spans="1:11" x14ac:dyDescent="0.25">
      <c r="A304" s="4" t="s">
        <v>1077</v>
      </c>
      <c r="B304" s="4" t="s">
        <v>738</v>
      </c>
      <c r="C304" s="4" t="s">
        <v>38</v>
      </c>
      <c r="D304" s="16">
        <v>1161.6000000000001</v>
      </c>
      <c r="E304" s="4">
        <v>2018</v>
      </c>
      <c r="F304" s="6" t="s">
        <v>678</v>
      </c>
      <c r="G304" s="6" t="s">
        <v>678</v>
      </c>
      <c r="H304" s="9">
        <v>2018</v>
      </c>
      <c r="I304" s="28">
        <v>0</v>
      </c>
      <c r="J304" s="7">
        <f t="shared" si="8"/>
        <v>1742.3999999999999</v>
      </c>
      <c r="K304" s="12">
        <f t="shared" si="9"/>
        <v>1452</v>
      </c>
    </row>
    <row r="305" spans="1:11" x14ac:dyDescent="0.25">
      <c r="A305" s="4" t="s">
        <v>684</v>
      </c>
      <c r="B305" s="4" t="s">
        <v>262</v>
      </c>
      <c r="C305" s="4" t="s">
        <v>36</v>
      </c>
      <c r="D305" s="16">
        <v>994.48</v>
      </c>
      <c r="E305" s="4">
        <v>2018</v>
      </c>
      <c r="F305" s="6" t="s">
        <v>683</v>
      </c>
      <c r="G305" s="6" t="s">
        <v>678</v>
      </c>
      <c r="H305" s="9">
        <v>2018</v>
      </c>
      <c r="I305" s="28">
        <v>0</v>
      </c>
      <c r="J305" s="7">
        <f t="shared" si="8"/>
        <v>1491.72</v>
      </c>
      <c r="K305" s="12">
        <f t="shared" si="9"/>
        <v>1243.0999999999999</v>
      </c>
    </row>
    <row r="306" spans="1:11" x14ac:dyDescent="0.25">
      <c r="A306" s="4" t="s">
        <v>1078</v>
      </c>
      <c r="B306" s="4" t="s">
        <v>822</v>
      </c>
      <c r="C306" s="4" t="s">
        <v>36</v>
      </c>
      <c r="D306" s="16">
        <v>937.43999999999994</v>
      </c>
      <c r="E306" s="4">
        <v>2016</v>
      </c>
      <c r="F306" s="6" t="s">
        <v>683</v>
      </c>
      <c r="G306" s="6" t="s">
        <v>678</v>
      </c>
      <c r="H306" s="9">
        <v>2018</v>
      </c>
      <c r="I306" s="28">
        <v>1</v>
      </c>
      <c r="J306" s="7">
        <f t="shared" si="8"/>
        <v>1406.16</v>
      </c>
      <c r="K306" s="12">
        <f t="shared" si="9"/>
        <v>1406.16</v>
      </c>
    </row>
    <row r="307" spans="1:11" x14ac:dyDescent="0.25">
      <c r="A307" s="4" t="s">
        <v>1079</v>
      </c>
      <c r="B307" s="4" t="s">
        <v>426</v>
      </c>
      <c r="C307" s="4" t="s">
        <v>38</v>
      </c>
      <c r="D307" s="16">
        <v>1986.6000000000001</v>
      </c>
      <c r="E307" s="4">
        <v>2018</v>
      </c>
      <c r="F307" s="6" t="s">
        <v>678</v>
      </c>
      <c r="G307" s="6" t="s">
        <v>683</v>
      </c>
      <c r="H307" s="9">
        <v>2018</v>
      </c>
      <c r="I307" s="28">
        <v>1</v>
      </c>
      <c r="J307" s="7">
        <f t="shared" si="8"/>
        <v>3973.2</v>
      </c>
      <c r="K307" s="12">
        <f t="shared" si="9"/>
        <v>3973.2</v>
      </c>
    </row>
    <row r="308" spans="1:11" x14ac:dyDescent="0.25">
      <c r="A308" s="4" t="s">
        <v>1080</v>
      </c>
      <c r="B308" s="4" t="s">
        <v>426</v>
      </c>
      <c r="C308" s="4" t="s">
        <v>37</v>
      </c>
      <c r="D308" s="16">
        <v>1627.5</v>
      </c>
      <c r="E308" s="4">
        <v>2017</v>
      </c>
      <c r="F308" s="6" t="s">
        <v>678</v>
      </c>
      <c r="G308" s="6" t="s">
        <v>678</v>
      </c>
      <c r="H308" s="9">
        <v>2018</v>
      </c>
      <c r="I308" s="28">
        <v>0</v>
      </c>
      <c r="J308" s="7">
        <f t="shared" si="8"/>
        <v>2441.25</v>
      </c>
      <c r="K308" s="12">
        <f t="shared" si="9"/>
        <v>2034.375</v>
      </c>
    </row>
    <row r="309" spans="1:11" x14ac:dyDescent="0.25">
      <c r="A309" s="4" t="s">
        <v>1081</v>
      </c>
      <c r="B309" s="4" t="s">
        <v>323</v>
      </c>
      <c r="C309" s="4" t="s">
        <v>6</v>
      </c>
      <c r="D309" s="16">
        <v>672</v>
      </c>
      <c r="E309" s="4">
        <v>2019</v>
      </c>
      <c r="F309" s="6" t="s">
        <v>678</v>
      </c>
      <c r="G309" s="6" t="s">
        <v>678</v>
      </c>
      <c r="H309" s="9">
        <v>2019</v>
      </c>
      <c r="I309" s="28">
        <v>0</v>
      </c>
      <c r="J309" s="7">
        <f t="shared" si="8"/>
        <v>0</v>
      </c>
      <c r="K309" s="12">
        <f t="shared" si="9"/>
        <v>1008</v>
      </c>
    </row>
    <row r="310" spans="1:11" x14ac:dyDescent="0.25">
      <c r="A310" s="4" t="s">
        <v>1082</v>
      </c>
      <c r="B310" s="4" t="s">
        <v>560</v>
      </c>
      <c r="C310" s="4" t="s">
        <v>6</v>
      </c>
      <c r="D310" s="16">
        <v>555</v>
      </c>
      <c r="E310" s="4">
        <v>2018</v>
      </c>
      <c r="F310" s="6" t="s">
        <v>683</v>
      </c>
      <c r="G310" s="6" t="s">
        <v>678</v>
      </c>
      <c r="H310" s="9">
        <v>2018</v>
      </c>
      <c r="I310" s="28">
        <v>0</v>
      </c>
      <c r="J310" s="7">
        <f t="shared" si="8"/>
        <v>832.5</v>
      </c>
      <c r="K310" s="12">
        <f t="shared" si="9"/>
        <v>693.75</v>
      </c>
    </row>
    <row r="311" spans="1:11" x14ac:dyDescent="0.25">
      <c r="A311" s="4" t="s">
        <v>1083</v>
      </c>
      <c r="B311" s="4" t="s">
        <v>1084</v>
      </c>
      <c r="C311" s="4" t="s">
        <v>37</v>
      </c>
      <c r="D311" s="16">
        <v>1277.5</v>
      </c>
      <c r="E311" s="4">
        <v>2018</v>
      </c>
      <c r="F311" s="6" t="s">
        <v>678</v>
      </c>
      <c r="G311" s="6" t="s">
        <v>678</v>
      </c>
      <c r="H311" s="9">
        <v>2018</v>
      </c>
      <c r="I311" s="28">
        <v>1</v>
      </c>
      <c r="J311" s="7">
        <f t="shared" si="8"/>
        <v>1916.25</v>
      </c>
      <c r="K311" s="12">
        <f t="shared" si="9"/>
        <v>1916.25</v>
      </c>
    </row>
    <row r="312" spans="1:11" x14ac:dyDescent="0.25">
      <c r="A312" s="4" t="s">
        <v>1085</v>
      </c>
      <c r="B312" s="4" t="s">
        <v>434</v>
      </c>
      <c r="C312" s="4" t="s">
        <v>6</v>
      </c>
      <c r="D312" s="16">
        <v>894</v>
      </c>
      <c r="E312" s="4">
        <v>2017</v>
      </c>
      <c r="F312" s="6" t="s">
        <v>678</v>
      </c>
      <c r="G312" s="6" t="s">
        <v>678</v>
      </c>
      <c r="H312" s="9">
        <v>2018</v>
      </c>
      <c r="I312" s="28">
        <v>0</v>
      </c>
      <c r="J312" s="7">
        <f t="shared" si="8"/>
        <v>1341</v>
      </c>
      <c r="K312" s="12">
        <f t="shared" si="9"/>
        <v>1117.5</v>
      </c>
    </row>
    <row r="313" spans="1:11" x14ac:dyDescent="0.25">
      <c r="A313" s="4" t="s">
        <v>1086</v>
      </c>
      <c r="B313" s="4" t="s">
        <v>886</v>
      </c>
      <c r="C313" s="4" t="s">
        <v>38</v>
      </c>
      <c r="D313" s="16">
        <v>1361.8000000000002</v>
      </c>
      <c r="E313" s="4">
        <v>2018</v>
      </c>
      <c r="F313" s="6" t="s">
        <v>678</v>
      </c>
      <c r="G313" s="6" t="s">
        <v>678</v>
      </c>
      <c r="H313" s="9">
        <v>2018</v>
      </c>
      <c r="I313" s="28">
        <v>1</v>
      </c>
      <c r="J313" s="7">
        <f t="shared" si="8"/>
        <v>2042.6999999999998</v>
      </c>
      <c r="K313" s="12">
        <f t="shared" si="9"/>
        <v>2042.6999999999998</v>
      </c>
    </row>
    <row r="314" spans="1:11" x14ac:dyDescent="0.25">
      <c r="A314" s="4" t="s">
        <v>1087</v>
      </c>
      <c r="B314" s="4" t="s">
        <v>1088</v>
      </c>
      <c r="C314" s="4" t="s">
        <v>37</v>
      </c>
      <c r="D314" s="16">
        <v>1148</v>
      </c>
      <c r="E314" s="4">
        <v>2018</v>
      </c>
      <c r="F314" s="6" t="s">
        <v>678</v>
      </c>
      <c r="G314" s="6" t="s">
        <v>683</v>
      </c>
      <c r="H314" s="9">
        <v>2018</v>
      </c>
      <c r="I314" s="28">
        <v>0</v>
      </c>
      <c r="J314" s="7">
        <f t="shared" si="8"/>
        <v>2296</v>
      </c>
      <c r="K314" s="12">
        <f t="shared" si="9"/>
        <v>1722</v>
      </c>
    </row>
    <row r="315" spans="1:11" x14ac:dyDescent="0.25">
      <c r="A315" s="4" t="s">
        <v>1089</v>
      </c>
      <c r="B315" s="4" t="s">
        <v>413</v>
      </c>
      <c r="C315" s="4" t="s">
        <v>38</v>
      </c>
      <c r="D315" s="16">
        <v>1111</v>
      </c>
      <c r="E315" s="4">
        <v>2019</v>
      </c>
      <c r="F315" s="6" t="s">
        <v>678</v>
      </c>
      <c r="G315" s="6" t="s">
        <v>678</v>
      </c>
      <c r="H315" s="9">
        <v>2019</v>
      </c>
      <c r="I315" s="28">
        <v>0</v>
      </c>
      <c r="J315" s="7">
        <f t="shared" si="8"/>
        <v>0</v>
      </c>
      <c r="K315" s="12">
        <f t="shared" si="9"/>
        <v>1666.5</v>
      </c>
    </row>
    <row r="316" spans="1:11" x14ac:dyDescent="0.25">
      <c r="A316" s="4" t="s">
        <v>329</v>
      </c>
      <c r="B316" s="4" t="s">
        <v>1090</v>
      </c>
      <c r="C316" s="4" t="s">
        <v>37</v>
      </c>
      <c r="D316" s="16">
        <v>1555.75</v>
      </c>
      <c r="E316" s="4">
        <v>2016</v>
      </c>
      <c r="F316" s="6" t="s">
        <v>678</v>
      </c>
      <c r="G316" s="6" t="s">
        <v>678</v>
      </c>
      <c r="H316" s="9">
        <v>2018</v>
      </c>
      <c r="I316" s="28">
        <v>0</v>
      </c>
      <c r="J316" s="7">
        <f t="shared" si="8"/>
        <v>2333.625</v>
      </c>
      <c r="K316" s="12">
        <f t="shared" si="9"/>
        <v>1944.6875</v>
      </c>
    </row>
    <row r="317" spans="1:11" x14ac:dyDescent="0.25">
      <c r="A317" s="4" t="s">
        <v>1091</v>
      </c>
      <c r="B317" s="4" t="s">
        <v>527</v>
      </c>
      <c r="C317" s="4" t="s">
        <v>6</v>
      </c>
      <c r="D317" s="16">
        <v>699</v>
      </c>
      <c r="E317" s="4">
        <v>2016</v>
      </c>
      <c r="F317" s="6" t="s">
        <v>678</v>
      </c>
      <c r="G317" s="6" t="s">
        <v>678</v>
      </c>
      <c r="H317" s="9">
        <v>2018</v>
      </c>
      <c r="I317" s="28">
        <v>1</v>
      </c>
      <c r="J317" s="7">
        <f t="shared" si="8"/>
        <v>1048.5</v>
      </c>
      <c r="K317" s="12">
        <f t="shared" si="9"/>
        <v>1048.5</v>
      </c>
    </row>
    <row r="318" spans="1:11" x14ac:dyDescent="0.25">
      <c r="A318" s="4" t="s">
        <v>1092</v>
      </c>
      <c r="B318" s="4" t="s">
        <v>395</v>
      </c>
      <c r="C318" s="4" t="s">
        <v>37</v>
      </c>
      <c r="D318" s="16">
        <v>987</v>
      </c>
      <c r="E318" s="4">
        <v>2017</v>
      </c>
      <c r="F318" s="6" t="s">
        <v>678</v>
      </c>
      <c r="G318" s="6" t="s">
        <v>678</v>
      </c>
      <c r="H318" s="9">
        <v>2018</v>
      </c>
      <c r="I318" s="28">
        <v>0</v>
      </c>
      <c r="J318" s="7">
        <f t="shared" si="8"/>
        <v>1480.5</v>
      </c>
      <c r="K318" s="12">
        <f t="shared" si="9"/>
        <v>1233.75</v>
      </c>
    </row>
    <row r="319" spans="1:11" x14ac:dyDescent="0.25">
      <c r="A319" s="4" t="s">
        <v>686</v>
      </c>
      <c r="B319" s="4" t="s">
        <v>1093</v>
      </c>
      <c r="C319" s="4" t="s">
        <v>6</v>
      </c>
      <c r="D319" s="16">
        <v>927</v>
      </c>
      <c r="E319" s="4">
        <v>2019</v>
      </c>
      <c r="F319" s="6" t="s">
        <v>683</v>
      </c>
      <c r="G319" s="6" t="s">
        <v>678</v>
      </c>
      <c r="H319" s="9">
        <v>2019</v>
      </c>
      <c r="I319" s="28">
        <v>0</v>
      </c>
      <c r="J319" s="7">
        <f t="shared" si="8"/>
        <v>0</v>
      </c>
      <c r="K319" s="12">
        <f t="shared" si="9"/>
        <v>1390.5</v>
      </c>
    </row>
    <row r="320" spans="1:11" x14ac:dyDescent="0.25">
      <c r="A320" s="4" t="s">
        <v>1094</v>
      </c>
      <c r="B320" s="4" t="s">
        <v>413</v>
      </c>
      <c r="C320" s="4" t="s">
        <v>6</v>
      </c>
      <c r="D320" s="16">
        <v>646</v>
      </c>
      <c r="E320" s="4">
        <v>2017</v>
      </c>
      <c r="F320" s="6" t="s">
        <v>678</v>
      </c>
      <c r="G320" s="6" t="s">
        <v>683</v>
      </c>
      <c r="H320" s="9">
        <v>2018</v>
      </c>
      <c r="I320" s="28">
        <v>1</v>
      </c>
      <c r="J320" s="7">
        <f t="shared" si="8"/>
        <v>1292</v>
      </c>
      <c r="K320" s="12">
        <f t="shared" si="9"/>
        <v>1292</v>
      </c>
    </row>
    <row r="321" spans="1:11" x14ac:dyDescent="0.25">
      <c r="A321" s="4" t="s">
        <v>1095</v>
      </c>
      <c r="B321" s="4" t="s">
        <v>977</v>
      </c>
      <c r="C321" s="4" t="s">
        <v>37</v>
      </c>
      <c r="D321" s="16">
        <v>1125.25</v>
      </c>
      <c r="E321" s="4">
        <v>2018</v>
      </c>
      <c r="F321" s="6" t="s">
        <v>678</v>
      </c>
      <c r="G321" s="6" t="s">
        <v>678</v>
      </c>
      <c r="H321" s="9">
        <v>2018</v>
      </c>
      <c r="I321" s="28">
        <v>0</v>
      </c>
      <c r="J321" s="7">
        <f t="shared" si="8"/>
        <v>1687.875</v>
      </c>
      <c r="K321" s="12">
        <f t="shared" si="9"/>
        <v>1406.5625</v>
      </c>
    </row>
    <row r="322" spans="1:11" x14ac:dyDescent="0.25">
      <c r="A322" s="4" t="s">
        <v>1096</v>
      </c>
      <c r="B322" s="4" t="s">
        <v>822</v>
      </c>
      <c r="C322" s="4" t="s">
        <v>6</v>
      </c>
      <c r="D322" s="16">
        <v>815</v>
      </c>
      <c r="E322" s="4">
        <v>2016</v>
      </c>
      <c r="F322" s="6" t="s">
        <v>678</v>
      </c>
      <c r="G322" s="6" t="s">
        <v>678</v>
      </c>
      <c r="H322" s="9">
        <v>2018</v>
      </c>
      <c r="I322" s="28">
        <v>0</v>
      </c>
      <c r="J322" s="7">
        <f t="shared" si="8"/>
        <v>1222.5</v>
      </c>
      <c r="K322" s="12">
        <f t="shared" si="9"/>
        <v>1018.75</v>
      </c>
    </row>
    <row r="323" spans="1:11" x14ac:dyDescent="0.25">
      <c r="A323" s="4" t="s">
        <v>1097</v>
      </c>
      <c r="B323" s="4" t="s">
        <v>1098</v>
      </c>
      <c r="C323" s="4" t="s">
        <v>37</v>
      </c>
      <c r="D323" s="16">
        <v>1184.75</v>
      </c>
      <c r="E323" s="4">
        <v>2018</v>
      </c>
      <c r="F323" s="6" t="s">
        <v>678</v>
      </c>
      <c r="G323" s="6" t="s">
        <v>678</v>
      </c>
      <c r="H323" s="9">
        <v>2018</v>
      </c>
      <c r="I323" s="28">
        <v>0</v>
      </c>
      <c r="J323" s="7">
        <f t="shared" si="8"/>
        <v>1777.125</v>
      </c>
      <c r="K323" s="12">
        <f t="shared" si="9"/>
        <v>1480.9375</v>
      </c>
    </row>
    <row r="324" spans="1:11" x14ac:dyDescent="0.25">
      <c r="A324" s="4" t="s">
        <v>1099</v>
      </c>
      <c r="B324" s="4" t="s">
        <v>323</v>
      </c>
      <c r="C324" s="4" t="s">
        <v>37</v>
      </c>
      <c r="D324" s="16">
        <v>1566.25</v>
      </c>
      <c r="E324" s="4">
        <v>2016</v>
      </c>
      <c r="F324" s="6" t="s">
        <v>678</v>
      </c>
      <c r="G324" s="6" t="s">
        <v>678</v>
      </c>
      <c r="H324" s="9">
        <v>2018</v>
      </c>
      <c r="I324" s="28">
        <v>0</v>
      </c>
      <c r="J324" s="7">
        <f t="shared" si="8"/>
        <v>2349.375</v>
      </c>
      <c r="K324" s="12">
        <f t="shared" si="9"/>
        <v>1957.8125</v>
      </c>
    </row>
    <row r="325" spans="1:11" x14ac:dyDescent="0.25">
      <c r="A325" s="4" t="s">
        <v>1100</v>
      </c>
      <c r="B325" s="4" t="s">
        <v>711</v>
      </c>
      <c r="C325" s="4" t="s">
        <v>6</v>
      </c>
      <c r="D325" s="16">
        <v>606</v>
      </c>
      <c r="E325" s="4">
        <v>2017</v>
      </c>
      <c r="F325" s="6" t="s">
        <v>678</v>
      </c>
      <c r="G325" s="6" t="s">
        <v>678</v>
      </c>
      <c r="H325" s="9">
        <v>2018</v>
      </c>
      <c r="I325" s="28">
        <v>1</v>
      </c>
      <c r="J325" s="7">
        <f t="shared" si="8"/>
        <v>909</v>
      </c>
      <c r="K325" s="12">
        <f t="shared" si="9"/>
        <v>909</v>
      </c>
    </row>
    <row r="326" spans="1:11" x14ac:dyDescent="0.25">
      <c r="A326" s="4" t="s">
        <v>1101</v>
      </c>
      <c r="B326" s="4" t="s">
        <v>382</v>
      </c>
      <c r="C326" s="4" t="s">
        <v>37</v>
      </c>
      <c r="D326" s="16">
        <v>1307.25</v>
      </c>
      <c r="E326" s="4">
        <v>2018</v>
      </c>
      <c r="F326" s="6" t="s">
        <v>678</v>
      </c>
      <c r="G326" s="6" t="s">
        <v>678</v>
      </c>
      <c r="H326" s="9">
        <v>2018</v>
      </c>
      <c r="I326" s="28">
        <v>1</v>
      </c>
      <c r="J326" s="7">
        <f t="shared" si="8"/>
        <v>1960.875</v>
      </c>
      <c r="K326" s="12">
        <f t="shared" si="9"/>
        <v>1960.875</v>
      </c>
    </row>
    <row r="327" spans="1:11" x14ac:dyDescent="0.25">
      <c r="A327" s="4" t="s">
        <v>1102</v>
      </c>
      <c r="B327" s="4" t="s">
        <v>1103</v>
      </c>
      <c r="C327" s="4" t="s">
        <v>38</v>
      </c>
      <c r="D327" s="16">
        <v>1229.8000000000002</v>
      </c>
      <c r="E327" s="4">
        <v>2016</v>
      </c>
      <c r="F327" s="6" t="s">
        <v>683</v>
      </c>
      <c r="G327" s="6" t="s">
        <v>678</v>
      </c>
      <c r="H327" s="9">
        <v>2018</v>
      </c>
      <c r="I327" s="28">
        <v>0</v>
      </c>
      <c r="J327" s="7">
        <f t="shared" ref="J327:J377" si="10">surprime($D327,$G327,J$5,$H327)</f>
        <v>1844.6999999999998</v>
      </c>
      <c r="K327" s="12">
        <f t="shared" ref="K327:K377" si="11">surprime(D327,G327,K$5,$H327,I327)</f>
        <v>1537.25</v>
      </c>
    </row>
    <row r="328" spans="1:11" x14ac:dyDescent="0.25">
      <c r="A328" s="4" t="s">
        <v>1104</v>
      </c>
      <c r="B328" s="4" t="s">
        <v>554</v>
      </c>
      <c r="C328" s="4" t="s">
        <v>38</v>
      </c>
      <c r="D328" s="16">
        <v>2002.0000000000002</v>
      </c>
      <c r="E328" s="4">
        <v>2019</v>
      </c>
      <c r="F328" s="6" t="s">
        <v>683</v>
      </c>
      <c r="G328" s="6" t="s">
        <v>678</v>
      </c>
      <c r="H328" s="9">
        <v>2019</v>
      </c>
      <c r="I328" s="28">
        <v>0</v>
      </c>
      <c r="J328" s="7">
        <f t="shared" si="10"/>
        <v>0</v>
      </c>
      <c r="K328" s="12">
        <f t="shared" si="11"/>
        <v>3003</v>
      </c>
    </row>
    <row r="329" spans="1:11" x14ac:dyDescent="0.25">
      <c r="A329" s="4" t="s">
        <v>1105</v>
      </c>
      <c r="B329" s="4" t="s">
        <v>736</v>
      </c>
      <c r="C329" s="4" t="s">
        <v>36</v>
      </c>
      <c r="D329" s="16">
        <v>801.04</v>
      </c>
      <c r="E329" s="4">
        <v>2019</v>
      </c>
      <c r="F329" s="6" t="s">
        <v>678</v>
      </c>
      <c r="G329" s="6" t="s">
        <v>678</v>
      </c>
      <c r="H329" s="9">
        <v>2019</v>
      </c>
      <c r="I329" s="28">
        <v>0</v>
      </c>
      <c r="J329" s="7">
        <f t="shared" si="10"/>
        <v>0</v>
      </c>
      <c r="K329" s="12">
        <f t="shared" si="11"/>
        <v>1201.56</v>
      </c>
    </row>
    <row r="330" spans="1:11" x14ac:dyDescent="0.25">
      <c r="A330" s="4" t="s">
        <v>1106</v>
      </c>
      <c r="B330" s="4" t="s">
        <v>1107</v>
      </c>
      <c r="C330" s="4" t="s">
        <v>6</v>
      </c>
      <c r="D330" s="16">
        <v>632</v>
      </c>
      <c r="E330" s="4">
        <v>2019</v>
      </c>
      <c r="F330" s="6" t="s">
        <v>678</v>
      </c>
      <c r="G330" s="6" t="s">
        <v>678</v>
      </c>
      <c r="H330" s="9">
        <v>2019</v>
      </c>
      <c r="I330" s="28">
        <v>0</v>
      </c>
      <c r="J330" s="7">
        <f t="shared" si="10"/>
        <v>0</v>
      </c>
      <c r="K330" s="12">
        <f t="shared" si="11"/>
        <v>948</v>
      </c>
    </row>
    <row r="331" spans="1:11" x14ac:dyDescent="0.25">
      <c r="A331" s="4" t="s">
        <v>1108</v>
      </c>
      <c r="B331" s="4" t="s">
        <v>1109</v>
      </c>
      <c r="C331" s="4" t="s">
        <v>38</v>
      </c>
      <c r="D331" s="16">
        <v>1115.4000000000001</v>
      </c>
      <c r="E331" s="4">
        <v>2017</v>
      </c>
      <c r="F331" s="6" t="s">
        <v>678</v>
      </c>
      <c r="G331" s="6" t="s">
        <v>678</v>
      </c>
      <c r="H331" s="9">
        <v>2018</v>
      </c>
      <c r="I331" s="28">
        <v>1</v>
      </c>
      <c r="J331" s="7">
        <f t="shared" si="10"/>
        <v>1673.1000000000001</v>
      </c>
      <c r="K331" s="12">
        <f t="shared" si="11"/>
        <v>1673.1000000000001</v>
      </c>
    </row>
    <row r="332" spans="1:11" x14ac:dyDescent="0.25">
      <c r="A332" s="4" t="s">
        <v>1110</v>
      </c>
      <c r="B332" s="4" t="s">
        <v>350</v>
      </c>
      <c r="C332" s="4" t="s">
        <v>6</v>
      </c>
      <c r="D332" s="16">
        <v>688</v>
      </c>
      <c r="E332" s="4">
        <v>2019</v>
      </c>
      <c r="F332" s="6" t="s">
        <v>683</v>
      </c>
      <c r="G332" s="6" t="s">
        <v>678</v>
      </c>
      <c r="H332" s="9">
        <v>2019</v>
      </c>
      <c r="I332" s="28">
        <v>0</v>
      </c>
      <c r="J332" s="7">
        <f t="shared" si="10"/>
        <v>0</v>
      </c>
      <c r="K332" s="12">
        <f t="shared" si="11"/>
        <v>1032</v>
      </c>
    </row>
    <row r="333" spans="1:11" x14ac:dyDescent="0.25">
      <c r="A333" s="4" t="s">
        <v>1111</v>
      </c>
      <c r="B333" s="4" t="s">
        <v>767</v>
      </c>
      <c r="C333" s="4" t="s">
        <v>36</v>
      </c>
      <c r="D333" s="16">
        <v>1072.5999999999999</v>
      </c>
      <c r="E333" s="4">
        <v>2016</v>
      </c>
      <c r="F333" s="6" t="s">
        <v>683</v>
      </c>
      <c r="G333" s="6" t="s">
        <v>678</v>
      </c>
      <c r="H333" s="9">
        <v>2018</v>
      </c>
      <c r="I333" s="28">
        <v>0</v>
      </c>
      <c r="J333" s="7">
        <f t="shared" si="10"/>
        <v>1608.8999999999999</v>
      </c>
      <c r="K333" s="12">
        <f t="shared" si="11"/>
        <v>1340.75</v>
      </c>
    </row>
    <row r="334" spans="1:11" x14ac:dyDescent="0.25">
      <c r="A334" s="4" t="s">
        <v>1112</v>
      </c>
      <c r="B334" s="4" t="s">
        <v>323</v>
      </c>
      <c r="C334" s="4" t="s">
        <v>6</v>
      </c>
      <c r="D334" s="16">
        <v>813</v>
      </c>
      <c r="E334" s="4">
        <v>2016</v>
      </c>
      <c r="F334" s="6" t="s">
        <v>678</v>
      </c>
      <c r="G334" s="6" t="s">
        <v>678</v>
      </c>
      <c r="H334" s="9">
        <v>2018</v>
      </c>
      <c r="I334" s="28">
        <v>0</v>
      </c>
      <c r="J334" s="7">
        <f t="shared" si="10"/>
        <v>1219.5</v>
      </c>
      <c r="K334" s="12">
        <f t="shared" si="11"/>
        <v>1016.25</v>
      </c>
    </row>
    <row r="335" spans="1:11" x14ac:dyDescent="0.25">
      <c r="A335" s="4" t="s">
        <v>1113</v>
      </c>
      <c r="B335" s="4" t="s">
        <v>1114</v>
      </c>
      <c r="C335" s="4" t="s">
        <v>36</v>
      </c>
      <c r="D335" s="16">
        <v>932.48</v>
      </c>
      <c r="E335" s="4">
        <v>2017</v>
      </c>
      <c r="F335" s="6" t="s">
        <v>678</v>
      </c>
      <c r="G335" s="6" t="s">
        <v>683</v>
      </c>
      <c r="H335" s="9">
        <v>2018</v>
      </c>
      <c r="I335" s="28">
        <v>0</v>
      </c>
      <c r="J335" s="7">
        <f t="shared" si="10"/>
        <v>1864.96</v>
      </c>
      <c r="K335" s="12">
        <f t="shared" si="11"/>
        <v>1398.72</v>
      </c>
    </row>
    <row r="336" spans="1:11" x14ac:dyDescent="0.25">
      <c r="A336" s="4" t="s">
        <v>1115</v>
      </c>
      <c r="B336" s="4" t="s">
        <v>1116</v>
      </c>
      <c r="C336" s="4" t="s">
        <v>38</v>
      </c>
      <c r="D336" s="16">
        <v>1185.8000000000002</v>
      </c>
      <c r="E336" s="4">
        <v>2017</v>
      </c>
      <c r="F336" s="6" t="s">
        <v>678</v>
      </c>
      <c r="G336" s="6" t="s">
        <v>678</v>
      </c>
      <c r="H336" s="9">
        <v>2018</v>
      </c>
      <c r="I336" s="28">
        <v>1</v>
      </c>
      <c r="J336" s="7">
        <f t="shared" si="10"/>
        <v>1778.6999999999998</v>
      </c>
      <c r="K336" s="12">
        <f t="shared" si="11"/>
        <v>1778.6999999999998</v>
      </c>
    </row>
    <row r="337" spans="1:11" x14ac:dyDescent="0.25">
      <c r="A337" s="4" t="s">
        <v>1117</v>
      </c>
      <c r="B337" s="4" t="s">
        <v>212</v>
      </c>
      <c r="C337" s="4" t="s">
        <v>6</v>
      </c>
      <c r="D337" s="16">
        <v>737</v>
      </c>
      <c r="E337" s="4">
        <v>2017</v>
      </c>
      <c r="F337" s="6" t="s">
        <v>678</v>
      </c>
      <c r="G337" s="6" t="s">
        <v>678</v>
      </c>
      <c r="H337" s="9">
        <v>2018</v>
      </c>
      <c r="I337" s="28">
        <v>0</v>
      </c>
      <c r="J337" s="7">
        <f t="shared" si="10"/>
        <v>1105.5</v>
      </c>
      <c r="K337" s="12">
        <f t="shared" si="11"/>
        <v>921.25</v>
      </c>
    </row>
    <row r="338" spans="1:11" x14ac:dyDescent="0.25">
      <c r="A338" s="4" t="s">
        <v>1118</v>
      </c>
      <c r="B338" s="4" t="s">
        <v>189</v>
      </c>
      <c r="C338" s="4" t="s">
        <v>6</v>
      </c>
      <c r="D338" s="16">
        <v>715</v>
      </c>
      <c r="E338" s="4">
        <v>2016</v>
      </c>
      <c r="F338" s="6" t="s">
        <v>678</v>
      </c>
      <c r="G338" s="6" t="s">
        <v>678</v>
      </c>
      <c r="H338" s="9">
        <v>2018</v>
      </c>
      <c r="I338" s="28">
        <v>1</v>
      </c>
      <c r="J338" s="7">
        <f t="shared" si="10"/>
        <v>1072.5</v>
      </c>
      <c r="K338" s="12">
        <f t="shared" si="11"/>
        <v>1072.5</v>
      </c>
    </row>
    <row r="339" spans="1:11" x14ac:dyDescent="0.25">
      <c r="A339" s="4" t="s">
        <v>1119</v>
      </c>
      <c r="B339" s="4" t="s">
        <v>153</v>
      </c>
      <c r="C339" s="4" t="s">
        <v>37</v>
      </c>
      <c r="D339" s="16">
        <v>1004.5</v>
      </c>
      <c r="E339" s="4">
        <v>2017</v>
      </c>
      <c r="F339" s="6" t="s">
        <v>678</v>
      </c>
      <c r="G339" s="6" t="s">
        <v>678</v>
      </c>
      <c r="H339" s="9">
        <v>2018</v>
      </c>
      <c r="I339" s="28">
        <v>1</v>
      </c>
      <c r="J339" s="7">
        <f t="shared" si="10"/>
        <v>1506.75</v>
      </c>
      <c r="K339" s="12">
        <f t="shared" si="11"/>
        <v>1506.75</v>
      </c>
    </row>
    <row r="340" spans="1:11" x14ac:dyDescent="0.25">
      <c r="A340" s="4" t="s">
        <v>262</v>
      </c>
      <c r="B340" s="4" t="s">
        <v>1043</v>
      </c>
      <c r="C340" s="4" t="s">
        <v>38</v>
      </c>
      <c r="D340" s="16">
        <v>1390.4</v>
      </c>
      <c r="E340" s="4">
        <v>2018</v>
      </c>
      <c r="F340" s="6" t="s">
        <v>678</v>
      </c>
      <c r="G340" s="6" t="s">
        <v>678</v>
      </c>
      <c r="H340" s="9">
        <v>2018</v>
      </c>
      <c r="I340" s="28">
        <v>0</v>
      </c>
      <c r="J340" s="7">
        <f t="shared" si="10"/>
        <v>2085.6000000000004</v>
      </c>
      <c r="K340" s="12">
        <f t="shared" si="11"/>
        <v>1738</v>
      </c>
    </row>
    <row r="341" spans="1:11" x14ac:dyDescent="0.25">
      <c r="A341" s="4" t="s">
        <v>1120</v>
      </c>
      <c r="B341" s="4" t="s">
        <v>421</v>
      </c>
      <c r="C341" s="4" t="s">
        <v>6</v>
      </c>
      <c r="D341" s="16">
        <v>872</v>
      </c>
      <c r="E341" s="4">
        <v>2016</v>
      </c>
      <c r="F341" s="6" t="s">
        <v>683</v>
      </c>
      <c r="G341" s="6" t="s">
        <v>678</v>
      </c>
      <c r="H341" s="9">
        <v>2018</v>
      </c>
      <c r="I341" s="28">
        <v>0</v>
      </c>
      <c r="J341" s="7">
        <f t="shared" si="10"/>
        <v>1308</v>
      </c>
      <c r="K341" s="12">
        <f t="shared" si="11"/>
        <v>1090</v>
      </c>
    </row>
    <row r="342" spans="1:11" x14ac:dyDescent="0.25">
      <c r="A342" s="4" t="s">
        <v>1121</v>
      </c>
      <c r="B342" s="4" t="s">
        <v>413</v>
      </c>
      <c r="C342" s="4" t="s">
        <v>6</v>
      </c>
      <c r="D342" s="16">
        <v>504</v>
      </c>
      <c r="E342" s="4">
        <v>2019</v>
      </c>
      <c r="F342" s="6" t="s">
        <v>678</v>
      </c>
      <c r="G342" s="6" t="s">
        <v>678</v>
      </c>
      <c r="H342" s="9">
        <v>2019</v>
      </c>
      <c r="I342" s="28">
        <v>0</v>
      </c>
      <c r="J342" s="7">
        <f t="shared" si="10"/>
        <v>0</v>
      </c>
      <c r="K342" s="12">
        <f t="shared" si="11"/>
        <v>756</v>
      </c>
    </row>
    <row r="343" spans="1:11" x14ac:dyDescent="0.25">
      <c r="A343" s="4" t="s">
        <v>698</v>
      </c>
      <c r="B343" s="4" t="s">
        <v>804</v>
      </c>
      <c r="C343" s="4" t="s">
        <v>6</v>
      </c>
      <c r="D343" s="16">
        <v>793</v>
      </c>
      <c r="E343" s="4">
        <v>2017</v>
      </c>
      <c r="F343" s="6" t="s">
        <v>678</v>
      </c>
      <c r="G343" s="6" t="s">
        <v>678</v>
      </c>
      <c r="H343" s="9">
        <v>2018</v>
      </c>
      <c r="I343" s="28">
        <v>0</v>
      </c>
      <c r="J343" s="7">
        <f t="shared" si="10"/>
        <v>1189.5</v>
      </c>
      <c r="K343" s="12">
        <f t="shared" si="11"/>
        <v>991.25</v>
      </c>
    </row>
    <row r="344" spans="1:11" x14ac:dyDescent="0.25">
      <c r="A344" s="4" t="s">
        <v>1122</v>
      </c>
      <c r="B344" s="4" t="s">
        <v>350</v>
      </c>
      <c r="C344" s="4" t="s">
        <v>6</v>
      </c>
      <c r="D344" s="16">
        <v>708</v>
      </c>
      <c r="E344" s="4">
        <v>2017</v>
      </c>
      <c r="F344" s="6" t="s">
        <v>678</v>
      </c>
      <c r="G344" s="6" t="s">
        <v>678</v>
      </c>
      <c r="H344" s="9">
        <v>2018</v>
      </c>
      <c r="I344" s="28">
        <v>0</v>
      </c>
      <c r="J344" s="7">
        <f t="shared" si="10"/>
        <v>1062</v>
      </c>
      <c r="K344" s="12">
        <f t="shared" si="11"/>
        <v>885</v>
      </c>
    </row>
    <row r="345" spans="1:11" x14ac:dyDescent="0.25">
      <c r="A345" s="4" t="s">
        <v>1123</v>
      </c>
      <c r="B345" s="4" t="s">
        <v>292</v>
      </c>
      <c r="C345" s="4" t="s">
        <v>6</v>
      </c>
      <c r="D345" s="16">
        <v>680</v>
      </c>
      <c r="E345" s="4">
        <v>2019</v>
      </c>
      <c r="F345" s="6" t="s">
        <v>678</v>
      </c>
      <c r="G345" s="6" t="s">
        <v>678</v>
      </c>
      <c r="H345" s="9">
        <v>2019</v>
      </c>
      <c r="I345" s="28">
        <v>0</v>
      </c>
      <c r="J345" s="7">
        <f t="shared" si="10"/>
        <v>0</v>
      </c>
      <c r="K345" s="12">
        <f t="shared" si="11"/>
        <v>1020</v>
      </c>
    </row>
    <row r="346" spans="1:11" x14ac:dyDescent="0.25">
      <c r="A346" s="4" t="s">
        <v>1124</v>
      </c>
      <c r="B346" s="4" t="s">
        <v>102</v>
      </c>
      <c r="C346" s="4" t="s">
        <v>6</v>
      </c>
      <c r="D346" s="16">
        <v>826</v>
      </c>
      <c r="E346" s="4">
        <v>2016</v>
      </c>
      <c r="F346" s="6" t="s">
        <v>683</v>
      </c>
      <c r="G346" s="6" t="s">
        <v>678</v>
      </c>
      <c r="H346" s="9">
        <v>2018</v>
      </c>
      <c r="I346" s="28">
        <v>0</v>
      </c>
      <c r="J346" s="7">
        <f t="shared" si="10"/>
        <v>1239</v>
      </c>
      <c r="K346" s="12">
        <f t="shared" si="11"/>
        <v>1032.5</v>
      </c>
    </row>
    <row r="347" spans="1:11" x14ac:dyDescent="0.25">
      <c r="A347" s="4" t="s">
        <v>1125</v>
      </c>
      <c r="B347" s="4" t="s">
        <v>1126</v>
      </c>
      <c r="C347" s="4" t="s">
        <v>37</v>
      </c>
      <c r="D347" s="16">
        <v>915.25</v>
      </c>
      <c r="E347" s="4">
        <v>2016</v>
      </c>
      <c r="F347" s="6" t="s">
        <v>678</v>
      </c>
      <c r="G347" s="6" t="s">
        <v>678</v>
      </c>
      <c r="H347" s="9">
        <v>2018</v>
      </c>
      <c r="I347" s="28">
        <v>0</v>
      </c>
      <c r="J347" s="7">
        <f t="shared" si="10"/>
        <v>1372.875</v>
      </c>
      <c r="K347" s="12">
        <f t="shared" si="11"/>
        <v>1144.0625</v>
      </c>
    </row>
    <row r="348" spans="1:11" x14ac:dyDescent="0.25">
      <c r="A348" s="4" t="s">
        <v>1127</v>
      </c>
      <c r="B348" s="4" t="s">
        <v>155</v>
      </c>
      <c r="C348" s="4" t="s">
        <v>37</v>
      </c>
      <c r="D348" s="16">
        <v>1398.25</v>
      </c>
      <c r="E348" s="4">
        <v>2016</v>
      </c>
      <c r="F348" s="6" t="s">
        <v>678</v>
      </c>
      <c r="G348" s="6" t="s">
        <v>678</v>
      </c>
      <c r="H348" s="9">
        <v>2018</v>
      </c>
      <c r="I348" s="28">
        <v>0</v>
      </c>
      <c r="J348" s="7">
        <f t="shared" si="10"/>
        <v>2097.375</v>
      </c>
      <c r="K348" s="12">
        <f t="shared" si="11"/>
        <v>1747.8125</v>
      </c>
    </row>
    <row r="349" spans="1:11" x14ac:dyDescent="0.25">
      <c r="A349" s="4" t="s">
        <v>1128</v>
      </c>
      <c r="B349" s="4" t="s">
        <v>411</v>
      </c>
      <c r="C349" s="4" t="s">
        <v>6</v>
      </c>
      <c r="D349" s="16">
        <v>651</v>
      </c>
      <c r="E349" s="4">
        <v>2016</v>
      </c>
      <c r="F349" s="6" t="s">
        <v>678</v>
      </c>
      <c r="G349" s="6" t="s">
        <v>678</v>
      </c>
      <c r="H349" s="9">
        <v>2018</v>
      </c>
      <c r="I349" s="28">
        <v>0</v>
      </c>
      <c r="J349" s="7">
        <f t="shared" si="10"/>
        <v>976.5</v>
      </c>
      <c r="K349" s="12">
        <f t="shared" si="11"/>
        <v>813.75</v>
      </c>
    </row>
    <row r="350" spans="1:11" x14ac:dyDescent="0.25">
      <c r="A350" s="4" t="s">
        <v>905</v>
      </c>
      <c r="B350" s="4" t="s">
        <v>869</v>
      </c>
      <c r="C350" s="4" t="s">
        <v>6</v>
      </c>
      <c r="D350" s="16">
        <v>533</v>
      </c>
      <c r="E350" s="4">
        <v>2017</v>
      </c>
      <c r="F350" s="6" t="s">
        <v>683</v>
      </c>
      <c r="G350" s="6" t="s">
        <v>678</v>
      </c>
      <c r="H350" s="9">
        <v>2018</v>
      </c>
      <c r="I350" s="28">
        <v>0</v>
      </c>
      <c r="J350" s="7">
        <f t="shared" si="10"/>
        <v>799.5</v>
      </c>
      <c r="K350" s="12">
        <f t="shared" si="11"/>
        <v>666.25</v>
      </c>
    </row>
    <row r="351" spans="1:11" x14ac:dyDescent="0.25">
      <c r="A351" s="4" t="s">
        <v>1129</v>
      </c>
      <c r="B351" s="4" t="s">
        <v>278</v>
      </c>
      <c r="C351" s="4" t="s">
        <v>6</v>
      </c>
      <c r="D351" s="16">
        <v>802</v>
      </c>
      <c r="E351" s="4">
        <v>2018</v>
      </c>
      <c r="F351" s="6" t="s">
        <v>678</v>
      </c>
      <c r="G351" s="6" t="s">
        <v>678</v>
      </c>
      <c r="H351" s="9">
        <v>2018</v>
      </c>
      <c r="I351" s="28">
        <v>0</v>
      </c>
      <c r="J351" s="7">
        <f t="shared" si="10"/>
        <v>1203</v>
      </c>
      <c r="K351" s="12">
        <f t="shared" si="11"/>
        <v>1002.5</v>
      </c>
    </row>
    <row r="352" spans="1:11" x14ac:dyDescent="0.25">
      <c r="A352" s="4" t="s">
        <v>1130</v>
      </c>
      <c r="B352" s="4" t="s">
        <v>494</v>
      </c>
      <c r="C352" s="4" t="s">
        <v>37</v>
      </c>
      <c r="D352" s="16">
        <v>1543.5</v>
      </c>
      <c r="E352" s="4">
        <v>2017</v>
      </c>
      <c r="F352" s="6" t="s">
        <v>678</v>
      </c>
      <c r="G352" s="6" t="s">
        <v>683</v>
      </c>
      <c r="H352" s="9">
        <v>2018</v>
      </c>
      <c r="I352" s="28">
        <v>0</v>
      </c>
      <c r="J352" s="7">
        <f t="shared" si="10"/>
        <v>3087</v>
      </c>
      <c r="K352" s="12">
        <f t="shared" si="11"/>
        <v>2315.25</v>
      </c>
    </row>
    <row r="353" spans="1:11" x14ac:dyDescent="0.25">
      <c r="A353" s="4" t="s">
        <v>644</v>
      </c>
      <c r="B353" s="4" t="s">
        <v>804</v>
      </c>
      <c r="C353" s="4" t="s">
        <v>6</v>
      </c>
      <c r="D353" s="16">
        <v>669</v>
      </c>
      <c r="E353" s="4">
        <v>2017</v>
      </c>
      <c r="F353" s="6" t="s">
        <v>678</v>
      </c>
      <c r="G353" s="6" t="s">
        <v>678</v>
      </c>
      <c r="H353" s="9">
        <v>2018</v>
      </c>
      <c r="I353" s="28">
        <v>0</v>
      </c>
      <c r="J353" s="7">
        <f t="shared" si="10"/>
        <v>1003.5</v>
      </c>
      <c r="K353" s="12">
        <f t="shared" si="11"/>
        <v>836.25</v>
      </c>
    </row>
    <row r="354" spans="1:11" x14ac:dyDescent="0.25">
      <c r="A354" s="4" t="s">
        <v>1131</v>
      </c>
      <c r="B354" s="4" t="s">
        <v>560</v>
      </c>
      <c r="C354" s="4" t="s">
        <v>38</v>
      </c>
      <c r="D354" s="16">
        <v>2024.0000000000002</v>
      </c>
      <c r="E354" s="4">
        <v>2018</v>
      </c>
      <c r="F354" s="6" t="s">
        <v>683</v>
      </c>
      <c r="G354" s="6" t="s">
        <v>678</v>
      </c>
      <c r="H354" s="9">
        <v>2018</v>
      </c>
      <c r="I354" s="28">
        <v>0</v>
      </c>
      <c r="J354" s="7">
        <f t="shared" si="10"/>
        <v>3036</v>
      </c>
      <c r="K354" s="12">
        <f t="shared" si="11"/>
        <v>2530</v>
      </c>
    </row>
    <row r="355" spans="1:11" x14ac:dyDescent="0.25">
      <c r="A355" s="4" t="s">
        <v>965</v>
      </c>
      <c r="B355" s="4" t="s">
        <v>87</v>
      </c>
      <c r="C355" s="4" t="s">
        <v>6</v>
      </c>
      <c r="D355" s="16">
        <v>879</v>
      </c>
      <c r="E355" s="4">
        <v>2017</v>
      </c>
      <c r="F355" s="6" t="s">
        <v>678</v>
      </c>
      <c r="G355" s="6" t="s">
        <v>678</v>
      </c>
      <c r="H355" s="9">
        <v>2018</v>
      </c>
      <c r="I355" s="28">
        <v>0</v>
      </c>
      <c r="J355" s="7">
        <f t="shared" si="10"/>
        <v>1318.5</v>
      </c>
      <c r="K355" s="12">
        <f t="shared" si="11"/>
        <v>1098.75</v>
      </c>
    </row>
    <row r="356" spans="1:11" x14ac:dyDescent="0.25">
      <c r="A356" s="4" t="s">
        <v>1132</v>
      </c>
      <c r="B356" s="4" t="s">
        <v>607</v>
      </c>
      <c r="C356" s="4" t="s">
        <v>37</v>
      </c>
      <c r="D356" s="16">
        <v>1480.5</v>
      </c>
      <c r="E356" s="4">
        <v>2017</v>
      </c>
      <c r="F356" s="6" t="s">
        <v>678</v>
      </c>
      <c r="G356" s="6" t="s">
        <v>683</v>
      </c>
      <c r="H356" s="9">
        <v>2018</v>
      </c>
      <c r="I356" s="28">
        <v>1</v>
      </c>
      <c r="J356" s="7">
        <f t="shared" si="10"/>
        <v>2961</v>
      </c>
      <c r="K356" s="12">
        <f t="shared" si="11"/>
        <v>2961</v>
      </c>
    </row>
    <row r="357" spans="1:11" x14ac:dyDescent="0.25">
      <c r="A357" s="4" t="s">
        <v>676</v>
      </c>
      <c r="B357" s="4" t="s">
        <v>773</v>
      </c>
      <c r="C357" s="4" t="s">
        <v>37</v>
      </c>
      <c r="D357" s="16">
        <v>1207.5</v>
      </c>
      <c r="E357" s="4">
        <v>2017</v>
      </c>
      <c r="F357" s="6" t="s">
        <v>678</v>
      </c>
      <c r="G357" s="6" t="s">
        <v>678</v>
      </c>
      <c r="H357" s="9">
        <v>2018</v>
      </c>
      <c r="I357" s="28">
        <v>0</v>
      </c>
      <c r="J357" s="7">
        <f t="shared" si="10"/>
        <v>1811.25</v>
      </c>
      <c r="K357" s="12">
        <f t="shared" si="11"/>
        <v>1509.375</v>
      </c>
    </row>
    <row r="358" spans="1:11" x14ac:dyDescent="0.25">
      <c r="A358" s="4" t="s">
        <v>1133</v>
      </c>
      <c r="B358" s="4" t="s">
        <v>620</v>
      </c>
      <c r="C358" s="4" t="s">
        <v>6</v>
      </c>
      <c r="D358" s="16">
        <v>541</v>
      </c>
      <c r="E358" s="4">
        <v>2016</v>
      </c>
      <c r="F358" s="6" t="s">
        <v>678</v>
      </c>
      <c r="G358" s="6" t="s">
        <v>678</v>
      </c>
      <c r="H358" s="9">
        <v>2018</v>
      </c>
      <c r="I358" s="28">
        <v>1</v>
      </c>
      <c r="J358" s="7">
        <f t="shared" si="10"/>
        <v>811.5</v>
      </c>
      <c r="K358" s="12">
        <f t="shared" si="11"/>
        <v>811.5</v>
      </c>
    </row>
    <row r="359" spans="1:11" x14ac:dyDescent="0.25">
      <c r="A359" s="4" t="s">
        <v>1134</v>
      </c>
      <c r="B359" s="4" t="s">
        <v>1135</v>
      </c>
      <c r="C359" s="4" t="s">
        <v>37</v>
      </c>
      <c r="D359" s="16">
        <v>1431.5</v>
      </c>
      <c r="E359" s="4">
        <v>2017</v>
      </c>
      <c r="F359" s="6" t="s">
        <v>678</v>
      </c>
      <c r="G359" s="6" t="s">
        <v>678</v>
      </c>
      <c r="H359" s="9">
        <v>2018</v>
      </c>
      <c r="I359" s="28">
        <v>0</v>
      </c>
      <c r="J359" s="7">
        <f t="shared" si="10"/>
        <v>2147.25</v>
      </c>
      <c r="K359" s="12">
        <f t="shared" si="11"/>
        <v>1789.375</v>
      </c>
    </row>
    <row r="360" spans="1:11" x14ac:dyDescent="0.25">
      <c r="A360" s="4" t="s">
        <v>1136</v>
      </c>
      <c r="B360" s="4" t="s">
        <v>189</v>
      </c>
      <c r="C360" s="4" t="s">
        <v>36</v>
      </c>
      <c r="D360" s="16">
        <v>740.28</v>
      </c>
      <c r="E360" s="4">
        <v>2017</v>
      </c>
      <c r="F360" s="6" t="s">
        <v>678</v>
      </c>
      <c r="G360" s="6" t="s">
        <v>678</v>
      </c>
      <c r="H360" s="9">
        <v>2018</v>
      </c>
      <c r="I360" s="28">
        <v>1</v>
      </c>
      <c r="J360" s="7">
        <f t="shared" si="10"/>
        <v>1110.42</v>
      </c>
      <c r="K360" s="12">
        <f t="shared" si="11"/>
        <v>1110.42</v>
      </c>
    </row>
    <row r="361" spans="1:11" x14ac:dyDescent="0.25">
      <c r="A361" s="4" t="s">
        <v>722</v>
      </c>
      <c r="B361" s="4" t="s">
        <v>853</v>
      </c>
      <c r="C361" s="4" t="s">
        <v>37</v>
      </c>
      <c r="D361" s="16">
        <v>1618.75</v>
      </c>
      <c r="E361" s="4">
        <v>2018</v>
      </c>
      <c r="F361" s="6" t="s">
        <v>678</v>
      </c>
      <c r="G361" s="6" t="s">
        <v>678</v>
      </c>
      <c r="H361" s="9">
        <v>2018</v>
      </c>
      <c r="I361" s="28">
        <v>0</v>
      </c>
      <c r="J361" s="7">
        <f t="shared" si="10"/>
        <v>2428.125</v>
      </c>
      <c r="K361" s="12">
        <f t="shared" si="11"/>
        <v>2023.4375</v>
      </c>
    </row>
    <row r="362" spans="1:11" x14ac:dyDescent="0.25">
      <c r="A362" s="4" t="s">
        <v>1137</v>
      </c>
      <c r="B362" s="4" t="s">
        <v>853</v>
      </c>
      <c r="C362" s="4" t="s">
        <v>37</v>
      </c>
      <c r="D362" s="16">
        <v>1419.25</v>
      </c>
      <c r="E362" s="4">
        <v>2017</v>
      </c>
      <c r="F362" s="6" t="s">
        <v>678</v>
      </c>
      <c r="G362" s="6" t="s">
        <v>678</v>
      </c>
      <c r="H362" s="9">
        <v>2018</v>
      </c>
      <c r="I362" s="28">
        <v>0</v>
      </c>
      <c r="J362" s="7">
        <f t="shared" si="10"/>
        <v>2128.875</v>
      </c>
      <c r="K362" s="12">
        <f t="shared" si="11"/>
        <v>1774.0625</v>
      </c>
    </row>
    <row r="363" spans="1:11" x14ac:dyDescent="0.25">
      <c r="A363" s="4" t="s">
        <v>1138</v>
      </c>
      <c r="B363" s="4" t="s">
        <v>682</v>
      </c>
      <c r="C363" s="4" t="s">
        <v>36</v>
      </c>
      <c r="D363" s="16">
        <v>741.52</v>
      </c>
      <c r="E363" s="4">
        <v>2018</v>
      </c>
      <c r="F363" s="6" t="s">
        <v>678</v>
      </c>
      <c r="G363" s="6" t="s">
        <v>678</v>
      </c>
      <c r="H363" s="9">
        <v>2018</v>
      </c>
      <c r="I363" s="28">
        <v>0</v>
      </c>
      <c r="J363" s="7">
        <f t="shared" si="10"/>
        <v>1112.28</v>
      </c>
      <c r="K363" s="12">
        <f t="shared" si="11"/>
        <v>926.9</v>
      </c>
    </row>
    <row r="364" spans="1:11" x14ac:dyDescent="0.25">
      <c r="A364" s="4" t="s">
        <v>1139</v>
      </c>
      <c r="B364" s="4" t="s">
        <v>446</v>
      </c>
      <c r="C364" s="4" t="s">
        <v>38</v>
      </c>
      <c r="D364" s="16">
        <v>1163.8000000000002</v>
      </c>
      <c r="E364" s="4">
        <v>2017</v>
      </c>
      <c r="F364" s="6" t="s">
        <v>678</v>
      </c>
      <c r="G364" s="6" t="s">
        <v>678</v>
      </c>
      <c r="H364" s="9">
        <v>2018</v>
      </c>
      <c r="I364" s="28">
        <v>1</v>
      </c>
      <c r="J364" s="7">
        <f t="shared" si="10"/>
        <v>1745.6999999999998</v>
      </c>
      <c r="K364" s="12">
        <f t="shared" si="11"/>
        <v>1745.6999999999998</v>
      </c>
    </row>
    <row r="365" spans="1:11" x14ac:dyDescent="0.25">
      <c r="A365" s="4" t="s">
        <v>1140</v>
      </c>
      <c r="B365" s="4" t="s">
        <v>966</v>
      </c>
      <c r="C365" s="4" t="s">
        <v>37</v>
      </c>
      <c r="D365" s="16">
        <v>962.5</v>
      </c>
      <c r="E365" s="4">
        <v>2017</v>
      </c>
      <c r="F365" s="6" t="s">
        <v>678</v>
      </c>
      <c r="G365" s="6" t="s">
        <v>678</v>
      </c>
      <c r="H365" s="9">
        <v>2018</v>
      </c>
      <c r="I365" s="28">
        <v>0</v>
      </c>
      <c r="J365" s="7">
        <f t="shared" si="10"/>
        <v>1443.75</v>
      </c>
      <c r="K365" s="12">
        <f t="shared" si="11"/>
        <v>1203.125</v>
      </c>
    </row>
    <row r="366" spans="1:11" x14ac:dyDescent="0.25">
      <c r="A366" s="4" t="s">
        <v>1141</v>
      </c>
      <c r="B366" s="4" t="s">
        <v>1142</v>
      </c>
      <c r="C366" s="4" t="s">
        <v>37</v>
      </c>
      <c r="D366" s="16">
        <v>858</v>
      </c>
      <c r="E366" s="4">
        <v>2017</v>
      </c>
      <c r="F366" s="6" t="s">
        <v>678</v>
      </c>
      <c r="G366" s="6" t="s">
        <v>683</v>
      </c>
      <c r="H366" s="9">
        <v>2017</v>
      </c>
      <c r="I366" s="28">
        <v>0</v>
      </c>
      <c r="J366" s="7">
        <f t="shared" si="10"/>
        <v>1287</v>
      </c>
      <c r="K366" s="12" t="str">
        <f t="shared" si="11"/>
        <v>Err</v>
      </c>
    </row>
    <row r="367" spans="1:11" x14ac:dyDescent="0.25">
      <c r="A367" s="4" t="s">
        <v>1143</v>
      </c>
      <c r="B367" s="4" t="s">
        <v>1144</v>
      </c>
      <c r="C367" s="4" t="s">
        <v>6</v>
      </c>
      <c r="D367" s="16">
        <v>652</v>
      </c>
      <c r="E367" s="4">
        <v>2018</v>
      </c>
      <c r="F367" s="6" t="s">
        <v>683</v>
      </c>
      <c r="G367" s="6" t="s">
        <v>678</v>
      </c>
      <c r="H367" s="9">
        <v>2018</v>
      </c>
      <c r="I367" s="28">
        <v>1</v>
      </c>
      <c r="J367" s="7">
        <f t="shared" si="10"/>
        <v>978</v>
      </c>
      <c r="K367" s="12">
        <f t="shared" si="11"/>
        <v>978</v>
      </c>
    </row>
    <row r="368" spans="1:11" x14ac:dyDescent="0.25">
      <c r="A368" s="4" t="s">
        <v>91</v>
      </c>
      <c r="B368" s="4" t="s">
        <v>1145</v>
      </c>
      <c r="C368" s="4" t="s">
        <v>37</v>
      </c>
      <c r="D368" s="16">
        <v>969.68</v>
      </c>
      <c r="E368" s="4">
        <v>2018</v>
      </c>
      <c r="F368" s="6" t="s">
        <v>683</v>
      </c>
      <c r="G368" s="6" t="s">
        <v>678</v>
      </c>
      <c r="H368" s="9">
        <v>2018</v>
      </c>
      <c r="I368" s="28">
        <v>0</v>
      </c>
      <c r="J368" s="7">
        <f t="shared" si="10"/>
        <v>1454.52</v>
      </c>
      <c r="K368" s="12">
        <f t="shared" si="11"/>
        <v>1212.0999999999999</v>
      </c>
    </row>
    <row r="369" spans="1:11" x14ac:dyDescent="0.25">
      <c r="A369" s="4" t="s">
        <v>1146</v>
      </c>
      <c r="B369" s="4" t="s">
        <v>1147</v>
      </c>
      <c r="C369" s="4" t="s">
        <v>36</v>
      </c>
      <c r="D369" s="16">
        <v>586</v>
      </c>
      <c r="E369" s="4">
        <v>2018</v>
      </c>
      <c r="F369" s="6" t="s">
        <v>683</v>
      </c>
      <c r="G369" s="6" t="s">
        <v>678</v>
      </c>
      <c r="H369" s="9">
        <v>2018</v>
      </c>
      <c r="I369" s="28">
        <v>1</v>
      </c>
      <c r="J369" s="7">
        <f t="shared" si="10"/>
        <v>879</v>
      </c>
      <c r="K369" s="12">
        <f t="shared" si="11"/>
        <v>879</v>
      </c>
    </row>
    <row r="370" spans="1:11" x14ac:dyDescent="0.25">
      <c r="A370" s="4" t="s">
        <v>1148</v>
      </c>
      <c r="B370" s="4" t="s">
        <v>1149</v>
      </c>
      <c r="C370" s="4" t="s">
        <v>37</v>
      </c>
      <c r="D370" s="16">
        <v>664</v>
      </c>
      <c r="E370" s="4">
        <v>2019</v>
      </c>
      <c r="F370" s="6" t="s">
        <v>678</v>
      </c>
      <c r="G370" s="6" t="s">
        <v>678</v>
      </c>
      <c r="H370" s="9">
        <v>2019</v>
      </c>
      <c r="I370" s="28">
        <v>0</v>
      </c>
      <c r="J370" s="7">
        <f t="shared" si="10"/>
        <v>0</v>
      </c>
      <c r="K370" s="12">
        <f t="shared" si="11"/>
        <v>996</v>
      </c>
    </row>
    <row r="371" spans="1:11" x14ac:dyDescent="0.25">
      <c r="A371" s="4" t="s">
        <v>1150</v>
      </c>
      <c r="B371" s="4" t="s">
        <v>1151</v>
      </c>
      <c r="C371" s="4" t="s">
        <v>37</v>
      </c>
      <c r="D371" s="16">
        <v>576</v>
      </c>
      <c r="E371" s="4">
        <v>2017</v>
      </c>
      <c r="F371" s="6" t="s">
        <v>678</v>
      </c>
      <c r="G371" s="6" t="s">
        <v>678</v>
      </c>
      <c r="H371" s="9">
        <v>2017</v>
      </c>
      <c r="I371" s="28">
        <v>0</v>
      </c>
      <c r="J371" s="7">
        <f t="shared" si="10"/>
        <v>720</v>
      </c>
      <c r="K371" s="12" t="str">
        <f t="shared" si="11"/>
        <v>Err</v>
      </c>
    </row>
    <row r="372" spans="1:11" x14ac:dyDescent="0.25">
      <c r="A372" s="4" t="s">
        <v>1152</v>
      </c>
      <c r="B372" s="4" t="s">
        <v>1153</v>
      </c>
      <c r="C372" s="4" t="s">
        <v>36</v>
      </c>
      <c r="D372" s="16">
        <v>614</v>
      </c>
      <c r="E372" s="4">
        <v>2019</v>
      </c>
      <c r="F372" s="6" t="s">
        <v>678</v>
      </c>
      <c r="G372" s="6" t="s">
        <v>678</v>
      </c>
      <c r="H372" s="9">
        <v>2019</v>
      </c>
      <c r="I372" s="28">
        <v>0</v>
      </c>
      <c r="J372" s="7">
        <f t="shared" si="10"/>
        <v>0</v>
      </c>
      <c r="K372" s="12">
        <f t="shared" si="11"/>
        <v>921</v>
      </c>
    </row>
    <row r="373" spans="1:11" x14ac:dyDescent="0.25">
      <c r="A373" s="4" t="s">
        <v>1154</v>
      </c>
      <c r="B373" s="4" t="s">
        <v>1155</v>
      </c>
      <c r="C373" s="4" t="s">
        <v>38</v>
      </c>
      <c r="D373" s="16">
        <v>871</v>
      </c>
      <c r="E373" s="4">
        <v>2016</v>
      </c>
      <c r="F373" s="6" t="s">
        <v>678</v>
      </c>
      <c r="G373" s="6" t="s">
        <v>678</v>
      </c>
      <c r="H373" s="9">
        <v>2016</v>
      </c>
      <c r="I373" s="28">
        <v>1</v>
      </c>
      <c r="J373" s="7" t="str">
        <f t="shared" si="10"/>
        <v>Err</v>
      </c>
      <c r="K373" s="12" t="str">
        <f t="shared" si="11"/>
        <v>Err</v>
      </c>
    </row>
    <row r="374" spans="1:11" x14ac:dyDescent="0.25">
      <c r="A374" s="4" t="s">
        <v>1156</v>
      </c>
      <c r="B374" s="4" t="s">
        <v>1157</v>
      </c>
      <c r="C374" s="4" t="s">
        <v>37</v>
      </c>
      <c r="D374" s="16">
        <v>943</v>
      </c>
      <c r="E374" s="4">
        <v>2019</v>
      </c>
      <c r="F374" s="6" t="s">
        <v>678</v>
      </c>
      <c r="G374" s="6" t="s">
        <v>678</v>
      </c>
      <c r="H374" s="9">
        <v>2019</v>
      </c>
      <c r="I374" s="28">
        <v>0</v>
      </c>
      <c r="J374" s="7">
        <f t="shared" si="10"/>
        <v>0</v>
      </c>
      <c r="K374" s="12">
        <f t="shared" si="11"/>
        <v>1414.5</v>
      </c>
    </row>
    <row r="375" spans="1:11" x14ac:dyDescent="0.25">
      <c r="A375" s="4" t="s">
        <v>1158</v>
      </c>
      <c r="B375" s="4" t="s">
        <v>833</v>
      </c>
      <c r="C375" s="4" t="s">
        <v>37</v>
      </c>
      <c r="D375" s="16">
        <v>657</v>
      </c>
      <c r="E375" s="4">
        <v>2018</v>
      </c>
      <c r="F375" s="6" t="s">
        <v>678</v>
      </c>
      <c r="G375" s="6" t="s">
        <v>678</v>
      </c>
      <c r="H375" s="9">
        <v>2018</v>
      </c>
      <c r="I375" s="28">
        <v>0</v>
      </c>
      <c r="J375" s="7">
        <f t="shared" si="10"/>
        <v>985.5</v>
      </c>
      <c r="K375" s="12">
        <f t="shared" si="11"/>
        <v>821.25</v>
      </c>
    </row>
    <row r="376" spans="1:11" x14ac:dyDescent="0.25">
      <c r="A376" s="4" t="s">
        <v>1159</v>
      </c>
      <c r="B376" s="4" t="s">
        <v>1160</v>
      </c>
      <c r="C376" s="4" t="s">
        <v>6</v>
      </c>
      <c r="D376" s="16">
        <v>623</v>
      </c>
      <c r="E376" s="4">
        <v>2016</v>
      </c>
      <c r="F376" s="6" t="s">
        <v>678</v>
      </c>
      <c r="G376" s="6" t="s">
        <v>678</v>
      </c>
      <c r="H376" s="9">
        <v>2016</v>
      </c>
      <c r="I376" s="28">
        <v>0</v>
      </c>
      <c r="J376" s="7" t="str">
        <f t="shared" si="10"/>
        <v>Err</v>
      </c>
      <c r="K376" s="12" t="str">
        <f t="shared" si="11"/>
        <v>Err</v>
      </c>
    </row>
    <row r="377" spans="1:11" ht="15.75" thickBot="1" x14ac:dyDescent="0.3">
      <c r="A377" s="4" t="s">
        <v>666</v>
      </c>
      <c r="B377" s="4" t="s">
        <v>667</v>
      </c>
      <c r="C377" s="4" t="s">
        <v>37</v>
      </c>
      <c r="D377" s="16">
        <v>1144.52</v>
      </c>
      <c r="E377" s="4">
        <v>2016</v>
      </c>
      <c r="F377" s="6" t="s">
        <v>678</v>
      </c>
      <c r="G377" s="6" t="s">
        <v>678</v>
      </c>
      <c r="H377" s="9">
        <v>2016</v>
      </c>
      <c r="I377" s="30">
        <v>0</v>
      </c>
      <c r="J377" s="7" t="str">
        <f t="shared" si="10"/>
        <v>Err</v>
      </c>
      <c r="K377" s="12" t="str">
        <f t="shared" si="11"/>
        <v>Err</v>
      </c>
    </row>
  </sheetData>
  <conditionalFormatting sqref="J6:K377">
    <cfRule type="expression" dxfId="1" priority="2">
      <formula>(J$5-$H6)&gt;=0</formula>
    </cfRule>
  </conditionalFormatting>
  <conditionalFormatting sqref="H6:H377">
    <cfRule type="expression" dxfId="0" priority="1">
      <formula>H6&lt;E6</formula>
    </cfRule>
  </conditionalFormatting>
  <dataValidations count="1">
    <dataValidation type="custom" allowBlank="1" showInputMessage="1" showErrorMessage="1" sqref="H6:H377" xr:uid="{00000000-0002-0000-0500-000000000000}">
      <formula1>H6&lt;E6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15</vt:i4>
      </vt:variant>
    </vt:vector>
  </HeadingPairs>
  <TitlesOfParts>
    <vt:vector size="21" baseType="lpstr">
      <vt:lpstr>devis</vt:lpstr>
      <vt:lpstr>param</vt:lpstr>
      <vt:lpstr>devis2</vt:lpstr>
      <vt:lpstr>etatDesPrimes</vt:lpstr>
      <vt:lpstr>tableauDeBord</vt:lpstr>
      <vt:lpstr>jeuneConducteur</vt:lpstr>
      <vt:lpstr>etatDesPrimes!anneeOuv</vt:lpstr>
      <vt:lpstr>anneeOuv</vt:lpstr>
      <vt:lpstr>Audi</vt:lpstr>
      <vt:lpstr>BMW</vt:lpstr>
      <vt:lpstr>Citroen</vt:lpstr>
      <vt:lpstr>Dacia</vt:lpstr>
      <vt:lpstr>Fiat</vt:lpstr>
      <vt:lpstr>Ford</vt:lpstr>
      <vt:lpstr>marque</vt:lpstr>
      <vt:lpstr>Mercedes</vt:lpstr>
      <vt:lpstr>nomContrat</vt:lpstr>
      <vt:lpstr>Peugeot</vt:lpstr>
      <vt:lpstr>Renault</vt:lpstr>
      <vt:lpstr>Toyota</vt:lpstr>
      <vt:lpstr>Volkswagen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2020-02-17T08:26:27Z</dcterms:created>
  <dcterms:modified xsi:type="dcterms:W3CDTF">2020-02-17T08:27:12Z</dcterms:modified>
</cp:coreProperties>
</file>